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Лист1!$A$1:$R$135</definedName>
    <definedName name="_xlnm.Print_Area" localSheetId="0">'Лист1 (2)'!$A$1:$N$119</definedName>
  </definedNames>
  <calcPr calcId="145621"/>
</workbook>
</file>

<file path=xl/calcChain.xml><?xml version="1.0" encoding="utf-8"?>
<calcChain xmlns="http://schemas.openxmlformats.org/spreadsheetml/2006/main">
  <c r="H32" i="1" l="1"/>
  <c r="I32" i="1"/>
  <c r="J32" i="1"/>
  <c r="K32" i="1"/>
  <c r="L32" i="1"/>
  <c r="G32" i="1"/>
  <c r="G31" i="1"/>
  <c r="H30" i="1"/>
  <c r="I30" i="1"/>
  <c r="J30" i="1"/>
  <c r="K30" i="1"/>
  <c r="L30" i="1"/>
  <c r="G30" i="1"/>
  <c r="G19" i="1" l="1"/>
  <c r="G18" i="1" s="1"/>
  <c r="G15" i="1"/>
  <c r="G14" i="1"/>
  <c r="H82" i="1" l="1"/>
  <c r="I82" i="1"/>
  <c r="J82" i="1"/>
  <c r="K82" i="1"/>
  <c r="L82" i="1"/>
  <c r="K76" i="1"/>
  <c r="H66" i="1"/>
  <c r="I66" i="1"/>
  <c r="J66" i="1"/>
  <c r="K66" i="1"/>
  <c r="L66" i="1"/>
  <c r="G62" i="1"/>
  <c r="J11" i="1"/>
  <c r="H78" i="1" l="1"/>
  <c r="H34" i="4" l="1"/>
  <c r="I34" i="4"/>
  <c r="G34" i="4"/>
  <c r="H110" i="4" l="1"/>
  <c r="I110" i="4"/>
  <c r="J110" i="4"/>
  <c r="K110" i="4"/>
  <c r="L110" i="4"/>
  <c r="M110" i="4"/>
  <c r="N110" i="4"/>
  <c r="H112" i="4"/>
  <c r="I112" i="4"/>
  <c r="J112" i="4"/>
  <c r="K112" i="4"/>
  <c r="L112" i="4"/>
  <c r="M112" i="4"/>
  <c r="N112" i="4"/>
  <c r="N108" i="4"/>
  <c r="M108" i="4"/>
  <c r="L108" i="4"/>
  <c r="K108" i="4"/>
  <c r="J108" i="4"/>
  <c r="I108" i="4"/>
  <c r="H108" i="4"/>
  <c r="H88" i="4"/>
  <c r="I88" i="4"/>
  <c r="J88" i="4"/>
  <c r="K88" i="4"/>
  <c r="L88" i="4"/>
  <c r="M88" i="4"/>
  <c r="N88" i="4"/>
  <c r="H90" i="4"/>
  <c r="I90" i="4"/>
  <c r="J90" i="4"/>
  <c r="K90" i="4"/>
  <c r="L90" i="4"/>
  <c r="M90" i="4"/>
  <c r="N90" i="4"/>
  <c r="H92" i="4"/>
  <c r="H103" i="4" s="1"/>
  <c r="I92" i="4"/>
  <c r="I103" i="4" s="1"/>
  <c r="J92" i="4"/>
  <c r="J103" i="4" s="1"/>
  <c r="K92" i="4"/>
  <c r="L92" i="4"/>
  <c r="L103" i="4" s="1"/>
  <c r="M92" i="4"/>
  <c r="M103" i="4" s="1"/>
  <c r="N92" i="4"/>
  <c r="H93" i="4"/>
  <c r="I93" i="4"/>
  <c r="J93" i="4"/>
  <c r="K93" i="4"/>
  <c r="L93" i="4"/>
  <c r="M93" i="4"/>
  <c r="N93" i="4"/>
  <c r="H95" i="4"/>
  <c r="I95" i="4"/>
  <c r="J95" i="4"/>
  <c r="K95" i="4"/>
  <c r="L95" i="4"/>
  <c r="M95" i="4"/>
  <c r="N95" i="4"/>
  <c r="H97" i="4"/>
  <c r="I97" i="4"/>
  <c r="J97" i="4"/>
  <c r="K97" i="4"/>
  <c r="L97" i="4"/>
  <c r="M97" i="4"/>
  <c r="N97" i="4"/>
  <c r="H98" i="4"/>
  <c r="I98" i="4"/>
  <c r="J98" i="4"/>
  <c r="K98" i="4"/>
  <c r="L98" i="4"/>
  <c r="M98" i="4"/>
  <c r="N98" i="4"/>
  <c r="H99" i="4"/>
  <c r="I99" i="4"/>
  <c r="J99" i="4"/>
  <c r="K99" i="4"/>
  <c r="L99" i="4"/>
  <c r="M99" i="4"/>
  <c r="N99" i="4"/>
  <c r="H101" i="4"/>
  <c r="I101" i="4"/>
  <c r="J101" i="4"/>
  <c r="K101" i="4"/>
  <c r="L101" i="4"/>
  <c r="M101" i="4"/>
  <c r="N101" i="4"/>
  <c r="H78" i="4"/>
  <c r="I78" i="4"/>
  <c r="J78" i="4"/>
  <c r="K78" i="4"/>
  <c r="L78" i="4"/>
  <c r="M78" i="4"/>
  <c r="N78" i="4"/>
  <c r="H79" i="4"/>
  <c r="I79" i="4"/>
  <c r="J79" i="4"/>
  <c r="K79" i="4"/>
  <c r="L79" i="4"/>
  <c r="M79" i="4"/>
  <c r="N79" i="4"/>
  <c r="H81" i="4"/>
  <c r="I81" i="4"/>
  <c r="J81" i="4"/>
  <c r="K81" i="4"/>
  <c r="L81" i="4"/>
  <c r="M81" i="4"/>
  <c r="N81" i="4"/>
  <c r="H82" i="4"/>
  <c r="I82" i="4"/>
  <c r="J82" i="4"/>
  <c r="K82" i="4"/>
  <c r="L82" i="4"/>
  <c r="M82" i="4"/>
  <c r="N82" i="4"/>
  <c r="H72" i="4"/>
  <c r="I72" i="4"/>
  <c r="J72" i="4"/>
  <c r="K72" i="4"/>
  <c r="L72" i="4"/>
  <c r="M72" i="4"/>
  <c r="N72" i="4"/>
  <c r="H74" i="4"/>
  <c r="I74" i="4"/>
  <c r="J74" i="4"/>
  <c r="K74" i="4"/>
  <c r="L74" i="4"/>
  <c r="M74" i="4"/>
  <c r="N74" i="4"/>
  <c r="H76" i="4"/>
  <c r="I76" i="4"/>
  <c r="J76" i="4"/>
  <c r="K76" i="4"/>
  <c r="L76" i="4"/>
  <c r="M76" i="4"/>
  <c r="N76" i="4"/>
  <c r="H66" i="4"/>
  <c r="I66" i="4"/>
  <c r="J66" i="4"/>
  <c r="K66" i="4"/>
  <c r="L66" i="4"/>
  <c r="M66" i="4"/>
  <c r="N66" i="4"/>
  <c r="H68" i="4"/>
  <c r="I68" i="4"/>
  <c r="J68" i="4"/>
  <c r="K68" i="4"/>
  <c r="L68" i="4"/>
  <c r="M68" i="4"/>
  <c r="N68" i="4"/>
  <c r="H70" i="4"/>
  <c r="I70" i="4"/>
  <c r="J70" i="4"/>
  <c r="K70" i="4"/>
  <c r="L70" i="4"/>
  <c r="M70" i="4"/>
  <c r="N70" i="4"/>
  <c r="H56" i="4"/>
  <c r="I56" i="4"/>
  <c r="J56" i="4"/>
  <c r="K56" i="4"/>
  <c r="L56" i="4"/>
  <c r="M56" i="4"/>
  <c r="N56" i="4"/>
  <c r="H58" i="4"/>
  <c r="I58" i="4"/>
  <c r="J58" i="4"/>
  <c r="K58" i="4"/>
  <c r="L58" i="4"/>
  <c r="M58" i="4"/>
  <c r="N58" i="4"/>
  <c r="H60" i="4"/>
  <c r="I60" i="4"/>
  <c r="J60" i="4"/>
  <c r="K60" i="4"/>
  <c r="L60" i="4"/>
  <c r="M60" i="4"/>
  <c r="N60" i="4"/>
  <c r="H62" i="4"/>
  <c r="I62" i="4"/>
  <c r="J62" i="4"/>
  <c r="K62" i="4"/>
  <c r="L62" i="4"/>
  <c r="M62" i="4"/>
  <c r="N62" i="4"/>
  <c r="H64" i="4"/>
  <c r="I64" i="4"/>
  <c r="J64" i="4"/>
  <c r="K64" i="4"/>
  <c r="L64" i="4"/>
  <c r="M64" i="4"/>
  <c r="N64" i="4"/>
  <c r="H52" i="4"/>
  <c r="I52" i="4"/>
  <c r="J52" i="4"/>
  <c r="K52" i="4"/>
  <c r="L52" i="4"/>
  <c r="M52" i="4"/>
  <c r="N52" i="4"/>
  <c r="H54" i="4"/>
  <c r="I54" i="4"/>
  <c r="J54" i="4"/>
  <c r="K54" i="4"/>
  <c r="L54" i="4"/>
  <c r="M54" i="4"/>
  <c r="N54" i="4"/>
  <c r="I44" i="4"/>
  <c r="J44" i="4"/>
  <c r="K44" i="4"/>
  <c r="L44" i="4"/>
  <c r="M44" i="4"/>
  <c r="N44" i="4"/>
  <c r="H44" i="4"/>
  <c r="J46" i="4"/>
  <c r="N46" i="4"/>
  <c r="M46" i="4"/>
  <c r="L46" i="4"/>
  <c r="K46" i="4"/>
  <c r="I46" i="4"/>
  <c r="H46" i="4"/>
  <c r="N43" i="4"/>
  <c r="M43" i="4"/>
  <c r="L43" i="4"/>
  <c r="K43" i="4"/>
  <c r="J43" i="4"/>
  <c r="I43" i="4"/>
  <c r="H43" i="4"/>
  <c r="H41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I41" i="4"/>
  <c r="J41" i="4"/>
  <c r="K41" i="4"/>
  <c r="L41" i="4"/>
  <c r="M41" i="4"/>
  <c r="N41" i="4"/>
  <c r="H33" i="4"/>
  <c r="I33" i="4"/>
  <c r="J33" i="4"/>
  <c r="K33" i="4"/>
  <c r="L33" i="4"/>
  <c r="M33" i="4"/>
  <c r="N33" i="4"/>
  <c r="J35" i="4"/>
  <c r="J34" i="4" s="1"/>
  <c r="K35" i="4"/>
  <c r="K34" i="4" s="1"/>
  <c r="L35" i="4"/>
  <c r="L34" i="4" s="1"/>
  <c r="M35" i="4"/>
  <c r="M34" i="4" s="1"/>
  <c r="N35" i="4"/>
  <c r="N34" i="4" s="1"/>
  <c r="H37" i="4"/>
  <c r="I37" i="4"/>
  <c r="J37" i="4"/>
  <c r="K37" i="4"/>
  <c r="L37" i="4"/>
  <c r="M37" i="4"/>
  <c r="N37" i="4"/>
  <c r="H25" i="4"/>
  <c r="I25" i="4"/>
  <c r="J25" i="4"/>
  <c r="K25" i="4"/>
  <c r="L25" i="4"/>
  <c r="M25" i="4"/>
  <c r="N25" i="4"/>
  <c r="H27" i="4"/>
  <c r="I27" i="4"/>
  <c r="J27" i="4"/>
  <c r="K27" i="4"/>
  <c r="L27" i="4"/>
  <c r="M27" i="4"/>
  <c r="N27" i="4"/>
  <c r="H29" i="4"/>
  <c r="I29" i="4"/>
  <c r="J29" i="4"/>
  <c r="K29" i="4"/>
  <c r="L29" i="4"/>
  <c r="M29" i="4"/>
  <c r="N29" i="4"/>
  <c r="H31" i="4"/>
  <c r="I31" i="4"/>
  <c r="J31" i="4"/>
  <c r="K31" i="4"/>
  <c r="L31" i="4"/>
  <c r="M31" i="4"/>
  <c r="N31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9" i="4"/>
  <c r="I19" i="4"/>
  <c r="J19" i="4"/>
  <c r="K19" i="4"/>
  <c r="L19" i="4"/>
  <c r="M19" i="4"/>
  <c r="N19" i="4"/>
  <c r="H21" i="4"/>
  <c r="I21" i="4"/>
  <c r="J21" i="4"/>
  <c r="K21" i="4"/>
  <c r="L21" i="4"/>
  <c r="M21" i="4"/>
  <c r="N21" i="4"/>
  <c r="H23" i="4"/>
  <c r="I23" i="4"/>
  <c r="J23" i="4"/>
  <c r="K23" i="4"/>
  <c r="L23" i="4"/>
  <c r="M23" i="4"/>
  <c r="N23" i="4"/>
  <c r="I24" i="4"/>
  <c r="H12" i="4"/>
  <c r="I12" i="4"/>
  <c r="J12" i="4"/>
  <c r="K12" i="4"/>
  <c r="L12" i="4"/>
  <c r="M12" i="4"/>
  <c r="N12" i="4"/>
  <c r="H14" i="4"/>
  <c r="H48" i="4" s="1"/>
  <c r="I14" i="4"/>
  <c r="J14" i="4"/>
  <c r="J48" i="4" s="1"/>
  <c r="K14" i="4"/>
  <c r="K48" i="4" s="1"/>
  <c r="L14" i="4"/>
  <c r="L48" i="4" s="1"/>
  <c r="M14" i="4"/>
  <c r="M48" i="4" s="1"/>
  <c r="N14" i="4"/>
  <c r="N48" i="4" s="1"/>
  <c r="H15" i="4"/>
  <c r="I15" i="4"/>
  <c r="J15" i="4"/>
  <c r="K15" i="4"/>
  <c r="L15" i="4"/>
  <c r="M15" i="4"/>
  <c r="N15" i="4"/>
  <c r="N103" i="4"/>
  <c r="K103" i="4"/>
  <c r="H104" i="4" l="1"/>
  <c r="M114" i="4"/>
  <c r="L114" i="4"/>
  <c r="G74" i="4"/>
  <c r="G73" i="4" s="1"/>
  <c r="H114" i="4"/>
  <c r="G54" i="4"/>
  <c r="G53" i="4" s="1"/>
  <c r="G60" i="4"/>
  <c r="G59" i="4" s="1"/>
  <c r="G70" i="4"/>
  <c r="G69" i="4" s="1"/>
  <c r="L104" i="4"/>
  <c r="K104" i="4"/>
  <c r="J114" i="4"/>
  <c r="L84" i="4"/>
  <c r="G108" i="4"/>
  <c r="G25" i="4"/>
  <c r="G24" i="4" s="1"/>
  <c r="K114" i="4"/>
  <c r="G16" i="4"/>
  <c r="G38" i="4"/>
  <c r="G82" i="4"/>
  <c r="G78" i="4"/>
  <c r="N104" i="4"/>
  <c r="J104" i="4"/>
  <c r="G39" i="4"/>
  <c r="G43" i="4"/>
  <c r="G42" i="4" s="1"/>
  <c r="G46" i="4"/>
  <c r="G66" i="4"/>
  <c r="G65" i="4" s="1"/>
  <c r="G17" i="4"/>
  <c r="M85" i="4"/>
  <c r="M118" i="4" s="1"/>
  <c r="G31" i="4"/>
  <c r="G62" i="4"/>
  <c r="N85" i="4"/>
  <c r="N118" i="4" s="1"/>
  <c r="J85" i="4"/>
  <c r="J118" i="4" s="1"/>
  <c r="M84" i="4"/>
  <c r="I84" i="4"/>
  <c r="K85" i="4"/>
  <c r="K118" i="4" s="1"/>
  <c r="N84" i="4"/>
  <c r="G98" i="4"/>
  <c r="G90" i="4"/>
  <c r="G110" i="4"/>
  <c r="G52" i="4"/>
  <c r="G68" i="4"/>
  <c r="G76" i="4"/>
  <c r="G72" i="4"/>
  <c r="I85" i="4"/>
  <c r="I118" i="4" s="1"/>
  <c r="G99" i="4"/>
  <c r="G95" i="4"/>
  <c r="G92" i="4"/>
  <c r="M104" i="4"/>
  <c r="G88" i="4"/>
  <c r="G112" i="4"/>
  <c r="H116" i="4"/>
  <c r="G37" i="4"/>
  <c r="G44" i="4"/>
  <c r="G64" i="4"/>
  <c r="G58" i="4"/>
  <c r="H84" i="4"/>
  <c r="J84" i="4"/>
  <c r="L85" i="4"/>
  <c r="L118" i="4" s="1"/>
  <c r="H85" i="4"/>
  <c r="H118" i="4" s="1"/>
  <c r="K84" i="4"/>
  <c r="G101" i="4"/>
  <c r="G97" i="4"/>
  <c r="G93" i="4"/>
  <c r="N114" i="4"/>
  <c r="I114" i="4"/>
  <c r="I104" i="4"/>
  <c r="N116" i="4"/>
  <c r="J116" i="4"/>
  <c r="G81" i="4"/>
  <c r="G79" i="4"/>
  <c r="G56" i="4"/>
  <c r="K116" i="4"/>
  <c r="I49" i="4"/>
  <c r="G29" i="4"/>
  <c r="G33" i="4"/>
  <c r="G21" i="4"/>
  <c r="G41" i="4"/>
  <c r="M116" i="4"/>
  <c r="G14" i="4"/>
  <c r="G27" i="4"/>
  <c r="G23" i="4"/>
  <c r="G19" i="4"/>
  <c r="L116" i="4"/>
  <c r="G15" i="4"/>
  <c r="H49" i="4"/>
  <c r="K49" i="4"/>
  <c r="L49" i="4"/>
  <c r="M49" i="4"/>
  <c r="J49" i="4"/>
  <c r="N49" i="4"/>
  <c r="G12" i="4"/>
  <c r="I48" i="4"/>
  <c r="I116" i="4" s="1"/>
  <c r="I28" i="4"/>
  <c r="L117" i="4" l="1"/>
  <c r="G114" i="4"/>
  <c r="J117" i="4"/>
  <c r="H117" i="4"/>
  <c r="K117" i="4"/>
  <c r="G84" i="4"/>
  <c r="G48" i="4"/>
  <c r="N117" i="4"/>
  <c r="G22" i="4"/>
  <c r="G26" i="4"/>
  <c r="G36" i="4"/>
  <c r="G77" i="4"/>
  <c r="G75" i="4"/>
  <c r="G40" i="4"/>
  <c r="G67" i="4"/>
  <c r="G30" i="4"/>
  <c r="G28" i="4"/>
  <c r="G13" i="4"/>
  <c r="G51" i="4"/>
  <c r="M117" i="4"/>
  <c r="G20" i="4"/>
  <c r="G55" i="4"/>
  <c r="G57" i="4"/>
  <c r="G103" i="4"/>
  <c r="G11" i="4"/>
  <c r="G85" i="4"/>
  <c r="G32" i="4"/>
  <c r="G80" i="4"/>
  <c r="G104" i="4"/>
  <c r="G63" i="4"/>
  <c r="G71" i="4"/>
  <c r="G61" i="4"/>
  <c r="I117" i="4"/>
  <c r="G49" i="4"/>
  <c r="I13" i="4" l="1"/>
  <c r="G83" i="4"/>
  <c r="G116" i="4"/>
  <c r="G118" i="4"/>
  <c r="G117" i="4"/>
  <c r="I32" i="4"/>
  <c r="H87" i="1"/>
  <c r="I87" i="1"/>
  <c r="J87" i="1"/>
  <c r="K87" i="1"/>
  <c r="L87" i="1"/>
  <c r="H65" i="1"/>
  <c r="I65" i="1"/>
  <c r="J65" i="1"/>
  <c r="K65" i="1"/>
  <c r="L65" i="1"/>
  <c r="H31" i="1"/>
  <c r="H85" i="1" s="1"/>
  <c r="I31" i="1"/>
  <c r="I85" i="1" s="1"/>
  <c r="J31" i="1"/>
  <c r="J85" i="1" s="1"/>
  <c r="K31" i="1"/>
  <c r="K85" i="1" s="1"/>
  <c r="L31" i="1"/>
  <c r="L85" i="1" s="1"/>
  <c r="L86" i="1" l="1"/>
  <c r="K86" i="1"/>
  <c r="J86" i="1"/>
  <c r="H86" i="1"/>
  <c r="I86" i="1"/>
  <c r="G35" i="1"/>
  <c r="I51" i="4"/>
  <c r="G34" i="1" l="1"/>
  <c r="H36" i="4"/>
  <c r="I36" i="4"/>
  <c r="J36" i="4"/>
  <c r="K36" i="4"/>
  <c r="L36" i="4"/>
  <c r="M36" i="4"/>
  <c r="N36" i="4"/>
  <c r="G17" i="1"/>
  <c r="G16" i="1" s="1"/>
  <c r="G57" i="1"/>
  <c r="G13" i="1" l="1"/>
  <c r="I40" i="4"/>
  <c r="G43" i="1" l="1"/>
  <c r="L61" i="1"/>
  <c r="N80" i="4" s="1"/>
  <c r="H80" i="4"/>
  <c r="I80" i="4"/>
  <c r="H61" i="1"/>
  <c r="J80" i="4" s="1"/>
  <c r="I61" i="1"/>
  <c r="K80" i="4" s="1"/>
  <c r="J61" i="1"/>
  <c r="L80" i="4" s="1"/>
  <c r="K61" i="1"/>
  <c r="M80" i="4" s="1"/>
  <c r="H77" i="4"/>
  <c r="I77" i="4"/>
  <c r="H58" i="1"/>
  <c r="J77" i="4" s="1"/>
  <c r="I58" i="1"/>
  <c r="K77" i="4" s="1"/>
  <c r="J58" i="1"/>
  <c r="L77" i="4" s="1"/>
  <c r="K58" i="1"/>
  <c r="M77" i="4" s="1"/>
  <c r="L58" i="1"/>
  <c r="N77" i="4" s="1"/>
  <c r="G39" i="1"/>
  <c r="G38" i="1" s="1"/>
  <c r="G27" i="1"/>
  <c r="G26" i="1" s="1"/>
  <c r="G25" i="1"/>
  <c r="G24" i="1" s="1"/>
  <c r="G79" i="1"/>
  <c r="H111" i="4"/>
  <c r="I111" i="4"/>
  <c r="J111" i="4"/>
  <c r="K111" i="4"/>
  <c r="L111" i="4"/>
  <c r="M111" i="4"/>
  <c r="N111" i="4"/>
  <c r="H109" i="4"/>
  <c r="I109" i="4"/>
  <c r="J109" i="4"/>
  <c r="K109" i="4"/>
  <c r="L109" i="4"/>
  <c r="M109" i="4"/>
  <c r="N109" i="4"/>
  <c r="H107" i="4"/>
  <c r="J107" i="4"/>
  <c r="I78" i="1"/>
  <c r="K107" i="4" s="1"/>
  <c r="J78" i="1"/>
  <c r="L107" i="4" s="1"/>
  <c r="K78" i="1"/>
  <c r="L78" i="1"/>
  <c r="N107" i="4" s="1"/>
  <c r="H91" i="4"/>
  <c r="H100" i="4"/>
  <c r="I100" i="4"/>
  <c r="H76" i="1"/>
  <c r="J100" i="4" s="1"/>
  <c r="I76" i="1"/>
  <c r="K100" i="4" s="1"/>
  <c r="J76" i="1"/>
  <c r="L100" i="4" s="1"/>
  <c r="M100" i="4"/>
  <c r="L76" i="1"/>
  <c r="N100" i="4" s="1"/>
  <c r="H96" i="4"/>
  <c r="I96" i="4"/>
  <c r="H74" i="1"/>
  <c r="J96" i="4" s="1"/>
  <c r="I74" i="1"/>
  <c r="K96" i="4" s="1"/>
  <c r="J74" i="1"/>
  <c r="L96" i="4" s="1"/>
  <c r="K74" i="1"/>
  <c r="M96" i="4" s="1"/>
  <c r="L74" i="1"/>
  <c r="N96" i="4" s="1"/>
  <c r="H94" i="4"/>
  <c r="I94" i="4"/>
  <c r="H72" i="1"/>
  <c r="J94" i="4" s="1"/>
  <c r="I72" i="1"/>
  <c r="K94" i="4" s="1"/>
  <c r="J72" i="1"/>
  <c r="L94" i="4" s="1"/>
  <c r="K72" i="1"/>
  <c r="M94" i="4" s="1"/>
  <c r="L72" i="1"/>
  <c r="N94" i="4" s="1"/>
  <c r="I91" i="4"/>
  <c r="J91" i="4"/>
  <c r="K91" i="4"/>
  <c r="L91" i="4"/>
  <c r="M91" i="4"/>
  <c r="N91" i="4"/>
  <c r="H89" i="4"/>
  <c r="I89" i="4"/>
  <c r="H70" i="1"/>
  <c r="J89" i="4" s="1"/>
  <c r="I70" i="1"/>
  <c r="K89" i="4" s="1"/>
  <c r="J70" i="1"/>
  <c r="L89" i="4" s="1"/>
  <c r="K70" i="1"/>
  <c r="M89" i="4" s="1"/>
  <c r="L70" i="1"/>
  <c r="N89" i="4" s="1"/>
  <c r="G77" i="1"/>
  <c r="G76" i="1" s="1"/>
  <c r="G75" i="1"/>
  <c r="G74" i="1" s="1"/>
  <c r="G73" i="1"/>
  <c r="G72" i="1" s="1"/>
  <c r="G85" i="1"/>
  <c r="G71" i="1"/>
  <c r="G70" i="1" s="1"/>
  <c r="H87" i="4"/>
  <c r="I87" i="4"/>
  <c r="I68" i="1"/>
  <c r="I80" i="1" s="1"/>
  <c r="J68" i="1"/>
  <c r="K68" i="1"/>
  <c r="L68" i="1"/>
  <c r="G69" i="1"/>
  <c r="G82" i="1" s="1"/>
  <c r="H75" i="4"/>
  <c r="I75" i="4"/>
  <c r="H56" i="1"/>
  <c r="J75" i="4" s="1"/>
  <c r="I56" i="1"/>
  <c r="K75" i="4" s="1"/>
  <c r="J56" i="1"/>
  <c r="L75" i="4" s="1"/>
  <c r="K56" i="1"/>
  <c r="M75" i="4" s="1"/>
  <c r="L56" i="1"/>
  <c r="N75" i="4" s="1"/>
  <c r="H73" i="4"/>
  <c r="I73" i="4"/>
  <c r="H54" i="1"/>
  <c r="J73" i="4" s="1"/>
  <c r="I54" i="1"/>
  <c r="K73" i="4" s="1"/>
  <c r="J54" i="1"/>
  <c r="L73" i="4" s="1"/>
  <c r="K54" i="1"/>
  <c r="M73" i="4" s="1"/>
  <c r="L54" i="1"/>
  <c r="N73" i="4" s="1"/>
  <c r="H71" i="4"/>
  <c r="I71" i="4"/>
  <c r="J71" i="4"/>
  <c r="K71" i="4"/>
  <c r="L71" i="4"/>
  <c r="M71" i="4"/>
  <c r="N71" i="4"/>
  <c r="H69" i="4"/>
  <c r="I69" i="4"/>
  <c r="H52" i="1"/>
  <c r="J69" i="4" s="1"/>
  <c r="I52" i="1"/>
  <c r="K69" i="4" s="1"/>
  <c r="J52" i="1"/>
  <c r="L69" i="4" s="1"/>
  <c r="K52" i="1"/>
  <c r="M69" i="4" s="1"/>
  <c r="L52" i="1"/>
  <c r="N69" i="4" s="1"/>
  <c r="H67" i="4"/>
  <c r="I67" i="4"/>
  <c r="H50" i="1"/>
  <c r="J67" i="4" s="1"/>
  <c r="I50" i="1"/>
  <c r="K67" i="4" s="1"/>
  <c r="J50" i="1"/>
  <c r="L67" i="4" s="1"/>
  <c r="K50" i="1"/>
  <c r="M67" i="4" s="1"/>
  <c r="L50" i="1"/>
  <c r="N67" i="4" s="1"/>
  <c r="L48" i="1"/>
  <c r="N65" i="4" s="1"/>
  <c r="H65" i="4"/>
  <c r="I65" i="4"/>
  <c r="H48" i="1"/>
  <c r="J65" i="4" s="1"/>
  <c r="I48" i="1"/>
  <c r="K65" i="4" s="1"/>
  <c r="J48" i="1"/>
  <c r="L65" i="4" s="1"/>
  <c r="K48" i="1"/>
  <c r="M65" i="4" s="1"/>
  <c r="H63" i="4"/>
  <c r="I63" i="4"/>
  <c r="H46" i="1"/>
  <c r="J63" i="4" s="1"/>
  <c r="I46" i="1"/>
  <c r="K63" i="4" s="1"/>
  <c r="J46" i="1"/>
  <c r="L63" i="4" s="1"/>
  <c r="K46" i="1"/>
  <c r="M63" i="4" s="1"/>
  <c r="L46" i="1"/>
  <c r="N63" i="4" s="1"/>
  <c r="H61" i="4"/>
  <c r="I61" i="4"/>
  <c r="H44" i="1"/>
  <c r="J61" i="4" s="1"/>
  <c r="I44" i="1"/>
  <c r="K61" i="4" s="1"/>
  <c r="J44" i="1"/>
  <c r="L61" i="4" s="1"/>
  <c r="K44" i="1"/>
  <c r="M61" i="4" s="1"/>
  <c r="L44" i="1"/>
  <c r="N61" i="4" s="1"/>
  <c r="L42" i="1"/>
  <c r="N59" i="4" s="1"/>
  <c r="H59" i="4"/>
  <c r="I59" i="4"/>
  <c r="H42" i="1"/>
  <c r="J59" i="4" s="1"/>
  <c r="I42" i="1"/>
  <c r="K59" i="4" s="1"/>
  <c r="J42" i="1"/>
  <c r="L59" i="4" s="1"/>
  <c r="K42" i="1"/>
  <c r="M59" i="4" s="1"/>
  <c r="H57" i="4"/>
  <c r="I57" i="4"/>
  <c r="H40" i="1"/>
  <c r="J57" i="4" s="1"/>
  <c r="I40" i="1"/>
  <c r="K57" i="4" s="1"/>
  <c r="J40" i="1"/>
  <c r="L57" i="4" s="1"/>
  <c r="K40" i="1"/>
  <c r="M57" i="4" s="1"/>
  <c r="L40" i="1"/>
  <c r="N57" i="4" s="1"/>
  <c r="H55" i="4"/>
  <c r="I55" i="4"/>
  <c r="H38" i="1"/>
  <c r="J55" i="4" s="1"/>
  <c r="I38" i="1"/>
  <c r="K55" i="4" s="1"/>
  <c r="J38" i="1"/>
  <c r="L55" i="4" s="1"/>
  <c r="K38" i="1"/>
  <c r="M55" i="4" s="1"/>
  <c r="L38" i="1"/>
  <c r="N55" i="4" s="1"/>
  <c r="H53" i="4"/>
  <c r="I53" i="4"/>
  <c r="H36" i="1"/>
  <c r="J53" i="4" s="1"/>
  <c r="I36" i="1"/>
  <c r="K53" i="4" s="1"/>
  <c r="J36" i="1"/>
  <c r="L53" i="4" s="1"/>
  <c r="K36" i="1"/>
  <c r="M53" i="4" s="1"/>
  <c r="L36" i="1"/>
  <c r="N53" i="4" s="1"/>
  <c r="G53" i="1"/>
  <c r="G52" i="1" s="1"/>
  <c r="G56" i="1"/>
  <c r="G63" i="1"/>
  <c r="G60" i="1"/>
  <c r="G59" i="1"/>
  <c r="G55" i="1"/>
  <c r="G54" i="1" s="1"/>
  <c r="G51" i="1"/>
  <c r="G50" i="1" s="1"/>
  <c r="G49" i="1"/>
  <c r="G48" i="1" s="1"/>
  <c r="G47" i="1"/>
  <c r="G46" i="1" s="1"/>
  <c r="G45" i="1"/>
  <c r="G44" i="1" s="1"/>
  <c r="G41" i="1"/>
  <c r="G40" i="1" s="1"/>
  <c r="G37" i="1"/>
  <c r="H51" i="4"/>
  <c r="H34" i="1"/>
  <c r="I34" i="1"/>
  <c r="J34" i="1"/>
  <c r="K34" i="1"/>
  <c r="L34" i="1"/>
  <c r="H42" i="4"/>
  <c r="I42" i="4"/>
  <c r="J42" i="4"/>
  <c r="K42" i="4"/>
  <c r="L42" i="4"/>
  <c r="M42" i="4"/>
  <c r="N42" i="4"/>
  <c r="H40" i="4"/>
  <c r="J40" i="4"/>
  <c r="K40" i="4"/>
  <c r="L40" i="4"/>
  <c r="M40" i="4"/>
  <c r="N40" i="4"/>
  <c r="H32" i="4"/>
  <c r="J32" i="4"/>
  <c r="K32" i="4"/>
  <c r="L32" i="4"/>
  <c r="M32" i="4"/>
  <c r="N32" i="4"/>
  <c r="H30" i="4"/>
  <c r="I30" i="4"/>
  <c r="J30" i="4"/>
  <c r="K30" i="4"/>
  <c r="L30" i="4"/>
  <c r="M30" i="4"/>
  <c r="N30" i="4"/>
  <c r="H28" i="4"/>
  <c r="H26" i="1"/>
  <c r="J28" i="4" s="1"/>
  <c r="I26" i="1"/>
  <c r="K28" i="4" s="1"/>
  <c r="J26" i="1"/>
  <c r="L28" i="4" s="1"/>
  <c r="K26" i="1"/>
  <c r="M28" i="4" s="1"/>
  <c r="L26" i="1"/>
  <c r="N28" i="4" s="1"/>
  <c r="H26" i="4"/>
  <c r="I26" i="4"/>
  <c r="H24" i="1"/>
  <c r="J26" i="4" s="1"/>
  <c r="I24" i="1"/>
  <c r="K26" i="4" s="1"/>
  <c r="J24" i="1"/>
  <c r="L26" i="4" s="1"/>
  <c r="K24" i="1"/>
  <c r="M26" i="4" s="1"/>
  <c r="L24" i="1"/>
  <c r="N26" i="4" s="1"/>
  <c r="H24" i="4"/>
  <c r="H22" i="1"/>
  <c r="J24" i="4" s="1"/>
  <c r="I22" i="1"/>
  <c r="K24" i="4" s="1"/>
  <c r="J22" i="1"/>
  <c r="L24" i="4" s="1"/>
  <c r="K22" i="1"/>
  <c r="M24" i="4" s="1"/>
  <c r="L22" i="1"/>
  <c r="N24" i="4" s="1"/>
  <c r="H22" i="4"/>
  <c r="I22" i="4"/>
  <c r="H20" i="1"/>
  <c r="J22" i="4" s="1"/>
  <c r="I20" i="1"/>
  <c r="K22" i="4" s="1"/>
  <c r="J20" i="1"/>
  <c r="L22" i="4" s="1"/>
  <c r="K20" i="1"/>
  <c r="M22" i="4" s="1"/>
  <c r="L20" i="1"/>
  <c r="N22" i="4" s="1"/>
  <c r="G23" i="1"/>
  <c r="G21" i="1"/>
  <c r="G20" i="1" s="1"/>
  <c r="H20" i="4"/>
  <c r="I20" i="4"/>
  <c r="H18" i="1"/>
  <c r="J20" i="4" s="1"/>
  <c r="I18" i="1"/>
  <c r="K20" i="4" s="1"/>
  <c r="J18" i="1"/>
  <c r="L20" i="4" s="1"/>
  <c r="K18" i="1"/>
  <c r="M20" i="4" s="1"/>
  <c r="L18" i="1"/>
  <c r="N20" i="4" s="1"/>
  <c r="H16" i="1"/>
  <c r="J18" i="4" s="1"/>
  <c r="I16" i="1"/>
  <c r="K18" i="4" s="1"/>
  <c r="J16" i="1"/>
  <c r="L18" i="4" s="1"/>
  <c r="K16" i="1"/>
  <c r="M18" i="4" s="1"/>
  <c r="L16" i="1"/>
  <c r="N18" i="4" s="1"/>
  <c r="H18" i="4"/>
  <c r="L13" i="1"/>
  <c r="K13" i="1"/>
  <c r="J13" i="1"/>
  <c r="I13" i="1"/>
  <c r="H13" i="1"/>
  <c r="K80" i="1" l="1"/>
  <c r="J80" i="1"/>
  <c r="L80" i="1"/>
  <c r="H80" i="1"/>
  <c r="L64" i="1"/>
  <c r="H64" i="1"/>
  <c r="K51" i="4"/>
  <c r="K83" i="4" s="1"/>
  <c r="I64" i="1"/>
  <c r="M51" i="4"/>
  <c r="M83" i="4" s="1"/>
  <c r="K64" i="1"/>
  <c r="L51" i="4"/>
  <c r="L83" i="4" s="1"/>
  <c r="J64" i="1"/>
  <c r="G65" i="1"/>
  <c r="G66" i="1"/>
  <c r="G87" i="1" s="1"/>
  <c r="L87" i="4"/>
  <c r="L102" i="4" s="1"/>
  <c r="N87" i="4"/>
  <c r="N102" i="4" s="1"/>
  <c r="J87" i="4"/>
  <c r="J102" i="4" s="1"/>
  <c r="M87" i="4"/>
  <c r="M102" i="4" s="1"/>
  <c r="I102" i="4"/>
  <c r="H83" i="4"/>
  <c r="I83" i="4"/>
  <c r="L113" i="4"/>
  <c r="H113" i="4"/>
  <c r="K113" i="4"/>
  <c r="H13" i="4"/>
  <c r="K13" i="4"/>
  <c r="L13" i="4"/>
  <c r="M13" i="4"/>
  <c r="H102" i="4"/>
  <c r="G100" i="4"/>
  <c r="N113" i="4"/>
  <c r="J113" i="4"/>
  <c r="G111" i="4"/>
  <c r="G94" i="4"/>
  <c r="I18" i="4"/>
  <c r="J13" i="4"/>
  <c r="N13" i="4"/>
  <c r="N51" i="4"/>
  <c r="N83" i="4" s="1"/>
  <c r="J51" i="4"/>
  <c r="J83" i="4" s="1"/>
  <c r="K87" i="4"/>
  <c r="K102" i="4" s="1"/>
  <c r="G89" i="4"/>
  <c r="G96" i="4"/>
  <c r="G91" i="4"/>
  <c r="M107" i="4"/>
  <c r="M113" i="4" s="1"/>
  <c r="I107" i="4"/>
  <c r="I113" i="4" s="1"/>
  <c r="G109" i="4"/>
  <c r="G22" i="1"/>
  <c r="G68" i="1"/>
  <c r="G78" i="1"/>
  <c r="G42" i="1"/>
  <c r="G36" i="1"/>
  <c r="G58" i="1"/>
  <c r="G61" i="1"/>
  <c r="I11" i="4"/>
  <c r="H11" i="1"/>
  <c r="I11" i="1"/>
  <c r="L11" i="4"/>
  <c r="K11" i="1"/>
  <c r="L11" i="1"/>
  <c r="H11" i="4"/>
  <c r="G12" i="1"/>
  <c r="G80" i="1" l="1"/>
  <c r="G64" i="1"/>
  <c r="J11" i="4"/>
  <c r="H84" i="1"/>
  <c r="K11" i="4"/>
  <c r="I84" i="1"/>
  <c r="M11" i="4"/>
  <c r="K84" i="1"/>
  <c r="N11" i="4"/>
  <c r="L84" i="1"/>
  <c r="G86" i="1"/>
  <c r="L47" i="4"/>
  <c r="L115" i="4" s="1"/>
  <c r="H47" i="4"/>
  <c r="H115" i="4" s="1"/>
  <c r="N47" i="4"/>
  <c r="N115" i="4" s="1"/>
  <c r="I47" i="4"/>
  <c r="I115" i="4" s="1"/>
  <c r="G87" i="4"/>
  <c r="G102" i="4" s="1"/>
  <c r="M47" i="4"/>
  <c r="M115" i="4" s="1"/>
  <c r="K47" i="4"/>
  <c r="K115" i="4" s="1"/>
  <c r="J47" i="4"/>
  <c r="J115" i="4" s="1"/>
  <c r="G18" i="4"/>
  <c r="G47" i="4" s="1"/>
  <c r="J84" i="1"/>
  <c r="G107" i="4"/>
  <c r="G113" i="4" s="1"/>
  <c r="G11" i="1"/>
  <c r="G84" i="1" l="1"/>
  <c r="G115" i="4"/>
</calcChain>
</file>

<file path=xl/sharedStrings.xml><?xml version="1.0" encoding="utf-8"?>
<sst xmlns="http://schemas.openxmlformats.org/spreadsheetml/2006/main" count="506" uniqueCount="141">
  <si>
    <t>№ п/п</t>
  </si>
  <si>
    <t>Источники финансирования</t>
  </si>
  <si>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</si>
  <si>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</si>
  <si>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</si>
  <si>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</si>
  <si>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</si>
  <si>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</si>
  <si>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</si>
  <si>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</si>
  <si>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</si>
  <si>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</si>
  <si>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>Реконструкция, ремонт, проектирование жилых домов, все помещения в которых находятся в муниципальной собственности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</si>
  <si>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периоду</t>
  </si>
  <si>
    <t>Переключение жилого фонда, подключенного от стального водопровода, проложенного с тепловыми сетями, на полиэтиленовый водопровод</t>
  </si>
  <si>
    <t>Переключение муниципального жилого фонда на канализационный коллектор и ликвидация выгребов</t>
  </si>
  <si>
    <t xml:space="preserve">Реновация железобетонных канализационных коллекторов </t>
  </si>
  <si>
    <t xml:space="preserve">Проектирование и строительство (ремонт) инженерных сетей </t>
  </si>
  <si>
    <t>Капитальный ремонт бани № 2</t>
  </si>
  <si>
    <t>Предоставление субсидий организациям коммунального комплекса на возмещение затрат, связанных с выполнением работ по ремонту объектов коммунальной инфраструктуры (ремонт инженерных сетей по ул. Промышленная, Обская, Мира, 41)</t>
  </si>
  <si>
    <t>Строительство сетей напорной канализации в районе ул. Проезд первооткрывателей, 1 (УКС)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</si>
  <si>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</si>
  <si>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</si>
  <si>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</si>
  <si>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</si>
  <si>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</si>
  <si>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</si>
  <si>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</si>
  <si>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</si>
  <si>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</si>
  <si>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</si>
  <si>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</si>
  <si>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</si>
  <si>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</si>
  <si>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</si>
  <si>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1.12.</t>
  </si>
  <si>
    <t>1.13.</t>
  </si>
  <si>
    <t>Бюджет города</t>
  </si>
  <si>
    <t>Бюджет автономного округа</t>
  </si>
  <si>
    <t>Подпрограмма 2 "Обеспечение потребителей надежными и качественными энергоресурсами"</t>
  </si>
  <si>
    <t>Газораспределительные сети и сооружения  (проектирование и строительство)</t>
  </si>
  <si>
    <t>Установка приборов коммерческого учета на котельных</t>
  </si>
  <si>
    <t>Проектирование перевода нагрузок ПС "Авангард" на ПС "АБЗ"</t>
  </si>
  <si>
    <t>Тепловые сети (ремонт, проектирование и реконструкция)</t>
  </si>
  <si>
    <t>МП "УТС"</t>
  </si>
  <si>
    <t>Монтаж защитных проводов РАS 1х95 на линиях 10 кВ</t>
  </si>
  <si>
    <t>МП "Городские электрические сети"</t>
  </si>
  <si>
    <t>Установка частотных приводов на электродвигатели насосов</t>
  </si>
  <si>
    <t>ОАО "УТС"</t>
  </si>
  <si>
    <t>Установка системы спутникового контроля транспорта и учета топлива</t>
  </si>
  <si>
    <t>Муниципальное дорожно-эксплуатационное предприятие</t>
  </si>
  <si>
    <t xml:space="preserve">Утепление сетей горячего и холодного водоснабжения изоляционным материалом </t>
  </si>
  <si>
    <t>МП "Жилищно-коммунальное управление"</t>
  </si>
  <si>
    <t>Повышение энергоэффективности систем освещения (замена ламп накаливания на энергосберегающие)</t>
  </si>
  <si>
    <t>Замена электромагнитного пускорегулирующего аппарата на электронный пускорегулирующий аппарат "ЭПРАН"</t>
  </si>
  <si>
    <t>Муниципальное бюджетное учреждение "Горсвет"</t>
  </si>
  <si>
    <t>Расширение использования в качестве источников энергии вторичных энергетических ресурсов и (или) возобновляемых источников энергии</t>
  </si>
  <si>
    <t>МП "Водоканал"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</si>
  <si>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</t>
  </si>
  <si>
    <t>МП "Ханты-Мансийскгаз", Муниципальное бюджетное учреждение "Горсвет"</t>
  </si>
  <si>
    <t xml:space="preserve">Муниципальное казенное учреждение "Служба муниципального заказа в ЖКХ",                             МП "Ханты-Мансийскгаз",      МП "ГЭС",                              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</si>
  <si>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</si>
  <si>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</si>
  <si>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</si>
  <si>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</si>
  <si>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</si>
  <si>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 xml:space="preserve">Разработка схем водоснабжения и водоотведения </t>
  </si>
  <si>
    <t>3.4.</t>
  </si>
  <si>
    <t>Проектирование и бурение высокодебитных скважин на водозаборе "Северный"</t>
  </si>
  <si>
    <t>3.5.</t>
  </si>
  <si>
    <t xml:space="preserve">Проектирование и строительство городских уличных водопроводов </t>
  </si>
  <si>
    <t>3.6.</t>
  </si>
  <si>
    <t>Обеспечение охранной зоны водозаборных сооружений, монтаж системы видеонаблюдения, сигнализации и освещения периметра водозабора</t>
  </si>
  <si>
    <t>4.1.</t>
  </si>
  <si>
    <t>Городская канализация (коллектор) по ул.Новая</t>
  </si>
  <si>
    <t>4.2.</t>
  </si>
  <si>
    <t>4.3.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</si>
  <si>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</si>
  <si>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</si>
  <si>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</si>
  <si>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</si>
  <si>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</si>
  <si>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</si>
  <si>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</si>
  <si>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</si>
  <si>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</si>
  <si>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</si>
  <si>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</si>
  <si>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</si>
  <si>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</si>
  <si>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</si>
  <si>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</si>
  <si>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Внебюджетные средства</t>
  </si>
  <si>
    <t>Департамент образования  МП "Водоканал",  МП "Ханты-Мансийскгаз",      МП "ГЭС",   ОАО "УТС", МБУ "Горсвет", МП "ЖКУ"</t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</si>
  <si>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</si>
  <si>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</si>
  <si>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</si>
  <si>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Муниципальное казенное учереждение " Служба муниципального заказа в ЖКХ", МП "Ханты-Мансийскгаз", МП "ГЭС".</t>
  </si>
  <si>
    <t>Приложение 2 к постановлению Администрации города Ханты-Мансийска от ________ 2015 № ____</t>
  </si>
  <si>
    <t>Строительство, реконструкция, вынос (демонтаж,монтаж), приобретение,  ВЛ, КЛ, ТП</t>
  </si>
  <si>
    <t>Департамент городского хозяйства,   Департамент муниципальной собственности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</si>
  <si>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</si>
  <si>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</t>
  </si>
  <si>
    <t>Исполнители программы</t>
  </si>
  <si>
    <t>Обучение в области энергосбережения и повышение энергетической эффективности муниципальных и бюджетных учереждений</t>
  </si>
  <si>
    <t>Строительные работы по объекту "Индивидуальный жилой дом по ул. Сургутская,34 . Сети наружной канализации.</t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</si>
  <si>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</t>
  </si>
  <si>
    <t>Реконструкция канализационных очистных сооружений, Увеличение производительности до 18000 м3/сут.</t>
  </si>
  <si>
    <t>Ремонт стального газопровода к котельной по ул. Пионерская (проектирование)</t>
  </si>
  <si>
    <t>Реконструкция (реновация) участка магистрального самотечного коллектора по ул. Дзержинского от ул. Рознина до КНС № 1</t>
  </si>
  <si>
    <t>Реконструкция (реновация) участка магистрального самотечного коллектора по ул. Рознина от ул.Энгельса до ул. Дзержинского</t>
  </si>
  <si>
    <t>Проектирование и строительство распределительного газопровода по ул. Пушкина от ул. Обская до ул. Собянина</t>
  </si>
  <si>
    <t>Котельная мощностью 16МВт для теплоснабжения объектов. подключенных к котельной №10 и вновь подключенных объектов в городе</t>
  </si>
  <si>
    <t>1.14.</t>
  </si>
  <si>
    <t>1.15.</t>
  </si>
  <si>
    <t>1.16.</t>
  </si>
  <si>
    <t>Строительство станции оборотного водоснабжения промывной водой (технологические нужды)</t>
  </si>
  <si>
    <t>3.7.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</si>
  <si>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</t>
    </r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</si>
  <si>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</t>
    </r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</si>
  <si>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</t>
    </r>
  </si>
  <si>
    <t>Перечень основных  мероприятий</t>
  </si>
  <si>
    <t xml:space="preserve">Основные мероприятия
Программы (связь мероприятий с показателями программы)
</t>
  </si>
  <si>
    <t>Итого по подпрограмме 1:</t>
  </si>
  <si>
    <t>Итого по подпрограмме 2:</t>
  </si>
  <si>
    <t>Итого по подпрограмме 3:</t>
  </si>
  <si>
    <t>Всего по программе:</t>
  </si>
  <si>
    <r>
      <t xml:space="preserve">Подпрограмма 4. </t>
    </r>
    <r>
      <rPr>
        <i/>
        <sz val="11"/>
        <rFont val="Times New Roman"/>
        <family val="1"/>
        <charset val="204"/>
      </rPr>
      <t>Модернизация, реконструкция существующих сооружений системы водоотведения, оптимизация технологических процессов, внедрение новых материалов и технологий. Строительство новых сооружений системы водоотведения</t>
    </r>
  </si>
  <si>
    <t>Итого по подпрограмме 4:</t>
  </si>
  <si>
    <t>Финансовые затраты на реализацию, рубли</t>
  </si>
  <si>
    <t>Основные мероприятия
Программы (связь мероприятий с показателями программы)</t>
  </si>
  <si>
    <t>Итого по программе:</t>
  </si>
  <si>
    <t>Итого по подпрограмме 1</t>
  </si>
  <si>
    <t>Итого по подпрограмме 2</t>
  </si>
  <si>
    <t>Итого по подпрограмме 3</t>
  </si>
  <si>
    <t>Таблица 2</t>
  </si>
  <si>
    <t>Финансовые затраты на реализацию, рублей</t>
  </si>
  <si>
    <t>Департмент городского хозяйства, Департамент муниципальной собственности</t>
  </si>
  <si>
    <t>МП "ГЭС"</t>
  </si>
  <si>
    <t>Департамен городского хозяйства</t>
  </si>
  <si>
    <t>Проектные работы на строительство котельной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</si>
</sst>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/>
    </xf>
    <xf numFmtId="2" fontId="7" fillId="0" borderId="0" xfId="0" applyNumberFormat="1" applyFont="1"/>
    <xf numFmtId="2" fontId="3" fillId="0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7" fillId="2" borderId="0" xfId="0" applyNumberFormat="1" applyFont="1" applyFill="1"/>
    <xf numFmtId="2" fontId="3" fillId="0" borderId="8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22" xfId="0" applyNumberFormat="1" applyFont="1" applyBorder="1"/>
    <xf numFmtId="2" fontId="3" fillId="0" borderId="1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42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/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left" vertical="center" wrapText="1"/>
    </xf>
    <xf numFmtId="2" fontId="3" fillId="0" borderId="37" xfId="0" applyNumberFormat="1" applyFont="1" applyFill="1" applyBorder="1" applyAlignment="1">
      <alignment horizontal="left" vertical="center" wrapText="1"/>
    </xf>
    <xf numFmtId="2" fontId="3" fillId="0" borderId="40" xfId="0" applyNumberFormat="1" applyFont="1" applyFill="1" applyBorder="1" applyAlignment="1">
      <alignment vertical="center" wrapText="1"/>
    </xf>
    <xf numFmtId="2" fontId="3" fillId="0" borderId="38" xfId="0" applyNumberFormat="1" applyFont="1" applyFill="1" applyBorder="1" applyAlignment="1">
      <alignment vertical="center" wrapText="1"/>
    </xf>
    <xf numFmtId="2" fontId="7" fillId="0" borderId="22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8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horizontal="left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46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B1" zoomScaleNormal="100" zoomScaleSheetLayoutView="100" workbookViewId="0">
      <selection activeCell="C6" sqref="C6:C8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20.85546875" style="17" customWidth="1"/>
    <col min="5" max="5" width="28.7109375" style="18" customWidth="1"/>
    <col min="6" max="6" width="16.42578125" style="18" customWidth="1"/>
    <col min="7" max="7" width="15" style="19" customWidth="1"/>
    <col min="8" max="14" width="16.7109375" style="19" customWidth="1"/>
    <col min="15" max="15" width="10.5703125" customWidth="1"/>
  </cols>
  <sheetData>
    <row r="1" spans="1:15" x14ac:dyDescent="0.25">
      <c r="A1" s="6"/>
      <c r="B1" s="45"/>
      <c r="C1" s="46"/>
      <c r="D1" s="46"/>
      <c r="E1" s="47"/>
      <c r="F1" s="119" t="s">
        <v>98</v>
      </c>
      <c r="G1" s="119"/>
      <c r="H1" s="119"/>
      <c r="I1" s="119"/>
      <c r="J1" s="119"/>
      <c r="K1" s="119"/>
      <c r="L1" s="119"/>
      <c r="M1" s="119"/>
      <c r="N1" s="119"/>
      <c r="O1" s="21"/>
    </row>
    <row r="2" spans="1:15" ht="10.5" customHeight="1" x14ac:dyDescent="0.25">
      <c r="A2" s="6"/>
      <c r="B2" s="120" t="s">
        <v>121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21"/>
    </row>
    <row r="3" spans="1:15" ht="11.2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21"/>
    </row>
    <row r="4" spans="1:15" ht="9.75" customHeight="1" x14ac:dyDescent="0.25">
      <c r="A4" s="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21"/>
    </row>
    <row r="5" spans="1:15" ht="5.25" customHeight="1" x14ac:dyDescent="0.25">
      <c r="A5" s="6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21"/>
    </row>
    <row r="6" spans="1:15" s="1" customFormat="1" ht="14.25" customHeight="1" x14ac:dyDescent="0.25">
      <c r="A6" s="7"/>
      <c r="B6" s="121" t="s">
        <v>0</v>
      </c>
      <c r="C6" s="122" t="s">
        <v>122</v>
      </c>
      <c r="D6" s="125" t="s">
        <v>94</v>
      </c>
      <c r="E6" s="128" t="s">
        <v>103</v>
      </c>
      <c r="F6" s="128" t="s">
        <v>1</v>
      </c>
      <c r="G6" s="129" t="s">
        <v>129</v>
      </c>
      <c r="H6" s="130"/>
      <c r="I6" s="130"/>
      <c r="J6" s="130"/>
      <c r="K6" s="130"/>
      <c r="L6" s="130"/>
      <c r="M6" s="130"/>
      <c r="N6" s="131"/>
      <c r="O6" s="22"/>
    </row>
    <row r="7" spans="1:15" ht="13.5" customHeight="1" x14ac:dyDescent="0.25">
      <c r="A7" s="6"/>
      <c r="B7" s="121"/>
      <c r="C7" s="123"/>
      <c r="D7" s="126"/>
      <c r="E7" s="128"/>
      <c r="F7" s="128"/>
      <c r="G7" s="132" t="s">
        <v>2</v>
      </c>
      <c r="H7" s="134" t="s">
        <v>10</v>
      </c>
      <c r="I7" s="135"/>
      <c r="J7" s="135"/>
      <c r="K7" s="135"/>
      <c r="L7" s="135"/>
      <c r="M7" s="135"/>
      <c r="N7" s="136"/>
      <c r="O7" s="21"/>
    </row>
    <row r="8" spans="1:15" ht="16.5" customHeight="1" x14ac:dyDescent="0.25">
      <c r="A8" s="6"/>
      <c r="B8" s="121"/>
      <c r="C8" s="124"/>
      <c r="D8" s="127"/>
      <c r="E8" s="128"/>
      <c r="F8" s="128"/>
      <c r="G8" s="133"/>
      <c r="H8" s="58" t="s">
        <v>3</v>
      </c>
      <c r="I8" s="58" t="s">
        <v>4</v>
      </c>
      <c r="J8" s="58" t="s">
        <v>5</v>
      </c>
      <c r="K8" s="58" t="s">
        <v>6</v>
      </c>
      <c r="L8" s="58" t="s">
        <v>7</v>
      </c>
      <c r="M8" s="58" t="s">
        <v>8</v>
      </c>
      <c r="N8" s="58" t="s">
        <v>9</v>
      </c>
      <c r="O8" s="21"/>
    </row>
    <row r="9" spans="1:15" s="2" customFormat="1" x14ac:dyDescent="0.25">
      <c r="A9" s="5"/>
      <c r="B9" s="75">
        <v>1</v>
      </c>
      <c r="C9" s="76">
        <v>2</v>
      </c>
      <c r="D9" s="76"/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5">
        <v>12</v>
      </c>
      <c r="O9" s="23"/>
    </row>
    <row r="10" spans="1:15" ht="14.25" customHeight="1" x14ac:dyDescent="0.25">
      <c r="A10" s="6"/>
      <c r="B10" s="145" t="s">
        <v>11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21"/>
    </row>
    <row r="11" spans="1:15" x14ac:dyDescent="0.25">
      <c r="A11" s="6"/>
      <c r="B11" s="142" t="s">
        <v>21</v>
      </c>
      <c r="C11" s="139" t="s">
        <v>12</v>
      </c>
      <c r="D11" s="139" t="s">
        <v>95</v>
      </c>
      <c r="E11" s="139" t="s">
        <v>23</v>
      </c>
      <c r="F11" s="24" t="s">
        <v>2</v>
      </c>
      <c r="G11" s="65" t="e">
        <f>G12</f>
        <v>#REF!</v>
      </c>
      <c r="H11" s="65" t="e">
        <f>Лист1!#REF!*1000</f>
        <v>#REF!</v>
      </c>
      <c r="I11" s="65" t="e">
        <f>Лист1!#REF!*1000</f>
        <v>#REF!</v>
      </c>
      <c r="J11" s="65">
        <f>Лист1!H11*1000</f>
        <v>0</v>
      </c>
      <c r="K11" s="65">
        <f>Лист1!I11*1000</f>
        <v>0</v>
      </c>
      <c r="L11" s="65">
        <f>Лист1!J11*1000</f>
        <v>37000000000</v>
      </c>
      <c r="M11" s="65">
        <f>Лист1!K11*1000</f>
        <v>40000000000</v>
      </c>
      <c r="N11" s="65">
        <f>Лист1!L11*1000</f>
        <v>40000000000</v>
      </c>
      <c r="O11" s="21"/>
    </row>
    <row r="12" spans="1:15" x14ac:dyDescent="0.25">
      <c r="A12" s="6"/>
      <c r="B12" s="143"/>
      <c r="C12" s="144"/>
      <c r="D12" s="144"/>
      <c r="E12" s="144"/>
      <c r="F12" s="24" t="s">
        <v>37</v>
      </c>
      <c r="G12" s="65" t="e">
        <f>SUM(H12:N12)</f>
        <v>#REF!</v>
      </c>
      <c r="H12" s="65" t="e">
        <f>Лист1!#REF!*1000</f>
        <v>#REF!</v>
      </c>
      <c r="I12" s="65" t="e">
        <f>Лист1!#REF!*1000</f>
        <v>#REF!</v>
      </c>
      <c r="J12" s="65">
        <f>Лист1!H12*1000</f>
        <v>0</v>
      </c>
      <c r="K12" s="65">
        <f>Лист1!I12*1000</f>
        <v>0</v>
      </c>
      <c r="L12" s="65">
        <f>Лист1!J12*1000</f>
        <v>37000000000</v>
      </c>
      <c r="M12" s="65">
        <f>Лист1!K12*1000</f>
        <v>40000000000</v>
      </c>
      <c r="N12" s="65">
        <f>Лист1!L12*1000</f>
        <v>40000000000</v>
      </c>
      <c r="O12" s="21"/>
    </row>
    <row r="13" spans="1:15" ht="15" customHeight="1" x14ac:dyDescent="0.25">
      <c r="A13" s="6"/>
      <c r="B13" s="137" t="s">
        <v>22</v>
      </c>
      <c r="C13" s="138" t="s">
        <v>13</v>
      </c>
      <c r="D13" s="139" t="s">
        <v>95</v>
      </c>
      <c r="E13" s="138" t="s">
        <v>23</v>
      </c>
      <c r="F13" s="24" t="s">
        <v>2</v>
      </c>
      <c r="G13" s="65" t="e">
        <f t="shared" ref="G13" si="0">G14+G15</f>
        <v>#REF!</v>
      </c>
      <c r="H13" s="65" t="e">
        <f>Лист1!#REF!*1000</f>
        <v>#REF!</v>
      </c>
      <c r="I13" s="65" t="e">
        <f>Лист1!#REF!*1000</f>
        <v>#REF!</v>
      </c>
      <c r="J13" s="65">
        <f>Лист1!H13*1000</f>
        <v>52898800000</v>
      </c>
      <c r="K13" s="65">
        <f>Лист1!I13*1000</f>
        <v>57221500000</v>
      </c>
      <c r="L13" s="65">
        <f>Лист1!J13*1000</f>
        <v>16400000000</v>
      </c>
      <c r="M13" s="65">
        <f>Лист1!K13*1000</f>
        <v>16900000000</v>
      </c>
      <c r="N13" s="65">
        <f>Лист1!L13*1000</f>
        <v>17400000000</v>
      </c>
      <c r="O13" s="25"/>
    </row>
    <row r="14" spans="1:15" ht="51.75" customHeight="1" x14ac:dyDescent="0.25">
      <c r="A14" s="6"/>
      <c r="B14" s="137"/>
      <c r="C14" s="138"/>
      <c r="D14" s="140"/>
      <c r="E14" s="138"/>
      <c r="F14" s="59" t="s">
        <v>38</v>
      </c>
      <c r="G14" s="65" t="e">
        <f>SUM(H14:N14)</f>
        <v>#REF!</v>
      </c>
      <c r="H14" s="65" t="e">
        <f>Лист1!#REF!*1000</f>
        <v>#REF!</v>
      </c>
      <c r="I14" s="65" t="e">
        <f>Лист1!#REF!*1000</f>
        <v>#REF!</v>
      </c>
      <c r="J14" s="65">
        <f>Лист1!H14*1000</f>
        <v>50126900000</v>
      </c>
      <c r="K14" s="65">
        <f>Лист1!I14*1000</f>
        <v>15988900000</v>
      </c>
      <c r="L14" s="65">
        <f>Лист1!J14*1000</f>
        <v>0</v>
      </c>
      <c r="M14" s="65">
        <f>Лист1!K14*1000</f>
        <v>0</v>
      </c>
      <c r="N14" s="65">
        <f>Лист1!L14*1000</f>
        <v>0</v>
      </c>
      <c r="O14" s="25"/>
    </row>
    <row r="15" spans="1:15" ht="27" customHeight="1" x14ac:dyDescent="0.25">
      <c r="A15" s="6"/>
      <c r="B15" s="137"/>
      <c r="C15" s="138"/>
      <c r="D15" s="141"/>
      <c r="E15" s="138"/>
      <c r="F15" s="24" t="s">
        <v>37</v>
      </c>
      <c r="G15" s="65" t="e">
        <f>SUM(H15:N15)</f>
        <v>#REF!</v>
      </c>
      <c r="H15" s="65" t="e">
        <f>Лист1!#REF!*1000</f>
        <v>#REF!</v>
      </c>
      <c r="I15" s="65" t="e">
        <f>Лист1!#REF!*1000</f>
        <v>#REF!</v>
      </c>
      <c r="J15" s="65">
        <f>Лист1!H15*1000</f>
        <v>2771900000</v>
      </c>
      <c r="K15" s="65">
        <f>Лист1!I15*1000</f>
        <v>41232600000</v>
      </c>
      <c r="L15" s="65">
        <f>Лист1!J15*1000</f>
        <v>16400000000</v>
      </c>
      <c r="M15" s="65">
        <f>Лист1!K15*1000</f>
        <v>16900000000</v>
      </c>
      <c r="N15" s="65">
        <f>Лист1!L15*1000</f>
        <v>17400000000</v>
      </c>
      <c r="O15" s="25"/>
    </row>
    <row r="16" spans="1:15" x14ac:dyDescent="0.25">
      <c r="A16" s="6"/>
      <c r="B16" s="142" t="s">
        <v>24</v>
      </c>
      <c r="C16" s="139" t="s">
        <v>111</v>
      </c>
      <c r="D16" s="139" t="s">
        <v>96</v>
      </c>
      <c r="E16" s="138" t="s">
        <v>25</v>
      </c>
      <c r="F16" s="24" t="s">
        <v>2</v>
      </c>
      <c r="G16" s="65" t="e">
        <f t="shared" ref="G16:G18" si="1">SUM(H16:N16)</f>
        <v>#REF!</v>
      </c>
      <c r="H16" s="65" t="e">
        <f>Лист1!#REF!*1000</f>
        <v>#REF!</v>
      </c>
      <c r="I16" s="65" t="e">
        <f>Лист1!#REF!*1000</f>
        <v>#REF!</v>
      </c>
      <c r="J16" s="65" t="e">
        <f>Лист1!#REF!*1000</f>
        <v>#REF!</v>
      </c>
      <c r="K16" s="65" t="e">
        <f>Лист1!#REF!*1000</f>
        <v>#REF!</v>
      </c>
      <c r="L16" s="65" t="e">
        <f>Лист1!#REF!*1000</f>
        <v>#REF!</v>
      </c>
      <c r="M16" s="65" t="e">
        <f>Лист1!#REF!*1000</f>
        <v>#REF!</v>
      </c>
      <c r="N16" s="65" t="e">
        <f>Лист1!#REF!*1000</f>
        <v>#REF!</v>
      </c>
      <c r="O16" s="25"/>
    </row>
    <row r="17" spans="1:15" ht="38.25" customHeight="1" x14ac:dyDescent="0.25">
      <c r="A17" s="6"/>
      <c r="B17" s="143"/>
      <c r="C17" s="144"/>
      <c r="D17" s="144"/>
      <c r="E17" s="138"/>
      <c r="F17" s="24" t="s">
        <v>37</v>
      </c>
      <c r="G17" s="65" t="e">
        <f t="shared" si="1"/>
        <v>#REF!</v>
      </c>
      <c r="H17" s="65" t="e">
        <f>Лист1!#REF!*1000</f>
        <v>#REF!</v>
      </c>
      <c r="I17" s="65" t="e">
        <f>Лист1!#REF!*1000</f>
        <v>#REF!</v>
      </c>
      <c r="J17" s="65" t="e">
        <f>Лист1!#REF!*1000</f>
        <v>#REF!</v>
      </c>
      <c r="K17" s="65" t="e">
        <f>Лист1!#REF!*1000</f>
        <v>#REF!</v>
      </c>
      <c r="L17" s="65" t="e">
        <f>Лист1!#REF!*1000</f>
        <v>#REF!</v>
      </c>
      <c r="M17" s="65" t="e">
        <f>Лист1!#REF!*1000</f>
        <v>#REF!</v>
      </c>
      <c r="N17" s="65" t="e">
        <f>Лист1!#REF!*1000</f>
        <v>#REF!</v>
      </c>
      <c r="O17" s="25"/>
    </row>
    <row r="18" spans="1:15" x14ac:dyDescent="0.25">
      <c r="A18" s="6"/>
      <c r="B18" s="137" t="s">
        <v>26</v>
      </c>
      <c r="C18" s="138" t="s">
        <v>118</v>
      </c>
      <c r="D18" s="139" t="s">
        <v>96</v>
      </c>
      <c r="E18" s="138" t="s">
        <v>25</v>
      </c>
      <c r="F18" s="24" t="s">
        <v>2</v>
      </c>
      <c r="G18" s="65" t="e">
        <f t="shared" si="1"/>
        <v>#REF!</v>
      </c>
      <c r="H18" s="65" t="e">
        <f>Лист1!#REF!*1000</f>
        <v>#REF!</v>
      </c>
      <c r="I18" s="65" t="e">
        <f>Лист1!#REF!*1000</f>
        <v>#REF!</v>
      </c>
      <c r="J18" s="65">
        <f>Лист1!H16*1000</f>
        <v>0</v>
      </c>
      <c r="K18" s="65">
        <f>Лист1!I16*1000</f>
        <v>0</v>
      </c>
      <c r="L18" s="65">
        <f>Лист1!J16*1000</f>
        <v>30000000000</v>
      </c>
      <c r="M18" s="65">
        <f>Лист1!K16*1000</f>
        <v>30000000000</v>
      </c>
      <c r="N18" s="65">
        <f>Лист1!L16*1000</f>
        <v>0</v>
      </c>
      <c r="O18" s="25"/>
    </row>
    <row r="19" spans="1:15" ht="41.25" customHeight="1" x14ac:dyDescent="0.25">
      <c r="A19" s="6"/>
      <c r="B19" s="137"/>
      <c r="C19" s="138"/>
      <c r="D19" s="144"/>
      <c r="E19" s="138"/>
      <c r="F19" s="24" t="s">
        <v>37</v>
      </c>
      <c r="G19" s="65" t="e">
        <f>SUM(H19:N19)</f>
        <v>#REF!</v>
      </c>
      <c r="H19" s="65" t="e">
        <f>Лист1!#REF!*1000</f>
        <v>#REF!</v>
      </c>
      <c r="I19" s="65" t="e">
        <f>Лист1!#REF!*1000</f>
        <v>#REF!</v>
      </c>
      <c r="J19" s="65">
        <f>Лист1!H17*1000</f>
        <v>0</v>
      </c>
      <c r="K19" s="65">
        <f>Лист1!I17*1000</f>
        <v>0</v>
      </c>
      <c r="L19" s="65">
        <f>Лист1!J17*1000</f>
        <v>30000000000</v>
      </c>
      <c r="M19" s="65">
        <f>Лист1!K17*1000</f>
        <v>30000000000</v>
      </c>
      <c r="N19" s="65">
        <f>Лист1!L17*1000</f>
        <v>0</v>
      </c>
      <c r="O19" s="25"/>
    </row>
    <row r="20" spans="1:15" ht="15" customHeight="1" x14ac:dyDescent="0.25">
      <c r="A20" s="6"/>
      <c r="B20" s="137" t="s">
        <v>27</v>
      </c>
      <c r="C20" s="138" t="s">
        <v>106</v>
      </c>
      <c r="D20" s="139" t="s">
        <v>95</v>
      </c>
      <c r="E20" s="138" t="s">
        <v>23</v>
      </c>
      <c r="F20" s="24" t="s">
        <v>2</v>
      </c>
      <c r="G20" s="65" t="e">
        <f>G21</f>
        <v>#REF!</v>
      </c>
      <c r="H20" s="65" t="e">
        <f>Лист1!#REF!*1000</f>
        <v>#REF!</v>
      </c>
      <c r="I20" s="65" t="e">
        <f>Лист1!#REF!*1000</f>
        <v>#REF!</v>
      </c>
      <c r="J20" s="65">
        <f>Лист1!H18*1000</f>
        <v>2576260000</v>
      </c>
      <c r="K20" s="65">
        <f>Лист1!I18*1000</f>
        <v>2000000000</v>
      </c>
      <c r="L20" s="65">
        <f>Лист1!J18*1000</f>
        <v>4700000000</v>
      </c>
      <c r="M20" s="65">
        <f>Лист1!K18*1000</f>
        <v>4100000000</v>
      </c>
      <c r="N20" s="65">
        <f>Лист1!L18*1000</f>
        <v>4500000000</v>
      </c>
      <c r="O20" s="25"/>
    </row>
    <row r="21" spans="1:15" ht="59.25" customHeight="1" x14ac:dyDescent="0.25">
      <c r="A21" s="6"/>
      <c r="B21" s="137"/>
      <c r="C21" s="138"/>
      <c r="D21" s="144"/>
      <c r="E21" s="138"/>
      <c r="F21" s="24" t="s">
        <v>37</v>
      </c>
      <c r="G21" s="65" t="e">
        <f>SUM(H21:N21)</f>
        <v>#REF!</v>
      </c>
      <c r="H21" s="65" t="e">
        <f>Лист1!#REF!*1000</f>
        <v>#REF!</v>
      </c>
      <c r="I21" s="65" t="e">
        <f>Лист1!#REF!*1000</f>
        <v>#REF!</v>
      </c>
      <c r="J21" s="65">
        <f>Лист1!H19*1000</f>
        <v>2576260000</v>
      </c>
      <c r="K21" s="65">
        <f>Лист1!I19*1000</f>
        <v>2000000000</v>
      </c>
      <c r="L21" s="65">
        <f>Лист1!J19*1000</f>
        <v>4700000000</v>
      </c>
      <c r="M21" s="65">
        <f>Лист1!K19*1000</f>
        <v>4100000000</v>
      </c>
      <c r="N21" s="65">
        <f>Лист1!L19*1000</f>
        <v>4500000000</v>
      </c>
      <c r="O21" s="25"/>
    </row>
    <row r="22" spans="1:15" ht="15" customHeight="1" x14ac:dyDescent="0.25">
      <c r="A22" s="6"/>
      <c r="B22" s="137" t="s">
        <v>28</v>
      </c>
      <c r="C22" s="138" t="s">
        <v>14</v>
      </c>
      <c r="D22" s="139" t="s">
        <v>95</v>
      </c>
      <c r="E22" s="138" t="s">
        <v>23</v>
      </c>
      <c r="F22" s="24" t="s">
        <v>2</v>
      </c>
      <c r="G22" s="65" t="e">
        <f>G23</f>
        <v>#REF!</v>
      </c>
      <c r="H22" s="65" t="e">
        <f>Лист1!#REF!*1000</f>
        <v>#REF!</v>
      </c>
      <c r="I22" s="65" t="e">
        <f>Лист1!#REF!*1000</f>
        <v>#REF!</v>
      </c>
      <c r="J22" s="65">
        <f>Лист1!H20*1000</f>
        <v>0</v>
      </c>
      <c r="K22" s="65">
        <f>Лист1!I20*1000</f>
        <v>0</v>
      </c>
      <c r="L22" s="65">
        <f>Лист1!J20*1000</f>
        <v>17000000000</v>
      </c>
      <c r="M22" s="65">
        <f>Лист1!K20*1000</f>
        <v>10000000000</v>
      </c>
      <c r="N22" s="65">
        <f>Лист1!L20*1000</f>
        <v>0</v>
      </c>
      <c r="O22" s="25"/>
    </row>
    <row r="23" spans="1:15" ht="59.25" customHeight="1" x14ac:dyDescent="0.25">
      <c r="A23" s="6"/>
      <c r="B23" s="137"/>
      <c r="C23" s="138"/>
      <c r="D23" s="144"/>
      <c r="E23" s="138"/>
      <c r="F23" s="24" t="s">
        <v>37</v>
      </c>
      <c r="G23" s="65" t="e">
        <f>SUM(H23:N23)</f>
        <v>#REF!</v>
      </c>
      <c r="H23" s="65" t="e">
        <f>Лист1!#REF!*1000</f>
        <v>#REF!</v>
      </c>
      <c r="I23" s="65" t="e">
        <f>Лист1!#REF!*1000</f>
        <v>#REF!</v>
      </c>
      <c r="J23" s="65">
        <f>Лист1!H21*1000</f>
        <v>0</v>
      </c>
      <c r="K23" s="65">
        <f>Лист1!I21*1000</f>
        <v>0</v>
      </c>
      <c r="L23" s="65">
        <f>Лист1!J21*1000</f>
        <v>17000000000</v>
      </c>
      <c r="M23" s="65">
        <f>Лист1!K21*1000</f>
        <v>10000000000</v>
      </c>
      <c r="N23" s="65">
        <f>Лист1!L21*1000</f>
        <v>0</v>
      </c>
      <c r="O23" s="25"/>
    </row>
    <row r="24" spans="1:15" ht="15" customHeight="1" x14ac:dyDescent="0.25">
      <c r="A24" s="6"/>
      <c r="B24" s="137" t="s">
        <v>29</v>
      </c>
      <c r="C24" s="138" t="s">
        <v>15</v>
      </c>
      <c r="D24" s="139" t="s">
        <v>95</v>
      </c>
      <c r="E24" s="138" t="s">
        <v>23</v>
      </c>
      <c r="F24" s="24" t="s">
        <v>2</v>
      </c>
      <c r="G24" s="65" t="e">
        <f>G25</f>
        <v>#REF!</v>
      </c>
      <c r="H24" s="65" t="e">
        <f>Лист1!#REF!*1000</f>
        <v>#REF!</v>
      </c>
      <c r="I24" s="65" t="e">
        <f>Лист1!#REF!*1000</f>
        <v>#REF!</v>
      </c>
      <c r="J24" s="65">
        <f>Лист1!H22*1000</f>
        <v>5500000000</v>
      </c>
      <c r="K24" s="65">
        <f>Лист1!I22*1000</f>
        <v>1971300000</v>
      </c>
      <c r="L24" s="65">
        <f>Лист1!J22*1000</f>
        <v>18435100000</v>
      </c>
      <c r="M24" s="65">
        <f>Лист1!K22*1000</f>
        <v>0</v>
      </c>
      <c r="N24" s="65">
        <f>Лист1!L22*1000</f>
        <v>0</v>
      </c>
      <c r="O24" s="25"/>
    </row>
    <row r="25" spans="1:15" ht="56.25" customHeight="1" x14ac:dyDescent="0.25">
      <c r="A25" s="6"/>
      <c r="B25" s="137"/>
      <c r="C25" s="138"/>
      <c r="D25" s="144"/>
      <c r="E25" s="138"/>
      <c r="F25" s="24" t="s">
        <v>37</v>
      </c>
      <c r="G25" s="65" t="e">
        <f>SUM(H25:N25)</f>
        <v>#REF!</v>
      </c>
      <c r="H25" s="65" t="e">
        <f>Лист1!#REF!*1000</f>
        <v>#REF!</v>
      </c>
      <c r="I25" s="65" t="e">
        <f>Лист1!#REF!*1000</f>
        <v>#REF!</v>
      </c>
      <c r="J25" s="65">
        <f>Лист1!H23*1000</f>
        <v>5500000000</v>
      </c>
      <c r="K25" s="65">
        <f>Лист1!I23*1000</f>
        <v>1971300000</v>
      </c>
      <c r="L25" s="65">
        <f>Лист1!J23*1000</f>
        <v>18435100000</v>
      </c>
      <c r="M25" s="65">
        <f>Лист1!K23*1000</f>
        <v>0</v>
      </c>
      <c r="N25" s="65">
        <f>Лист1!L23*1000</f>
        <v>0</v>
      </c>
      <c r="O25" s="25"/>
    </row>
    <row r="26" spans="1:15" ht="15" customHeight="1" x14ac:dyDescent="0.25">
      <c r="A26" s="6"/>
      <c r="B26" s="137" t="s">
        <v>30</v>
      </c>
      <c r="C26" s="138" t="s">
        <v>16</v>
      </c>
      <c r="D26" s="139" t="s">
        <v>95</v>
      </c>
      <c r="E26" s="138" t="s">
        <v>23</v>
      </c>
      <c r="F26" s="24" t="s">
        <v>2</v>
      </c>
      <c r="G26" s="65" t="e">
        <f>G27</f>
        <v>#REF!</v>
      </c>
      <c r="H26" s="65" t="e">
        <f>Лист1!#REF!*1000</f>
        <v>#REF!</v>
      </c>
      <c r="I26" s="65" t="e">
        <f>Лист1!#REF!*1000</f>
        <v>#REF!</v>
      </c>
      <c r="J26" s="65">
        <f>Лист1!H24*1000</f>
        <v>0</v>
      </c>
      <c r="K26" s="65">
        <f>Лист1!I24*1000</f>
        <v>0</v>
      </c>
      <c r="L26" s="65">
        <f>Лист1!J24*1000</f>
        <v>7000000000</v>
      </c>
      <c r="M26" s="65">
        <f>Лист1!K24*1000</f>
        <v>0</v>
      </c>
      <c r="N26" s="65">
        <f>Лист1!L24*1000</f>
        <v>0</v>
      </c>
      <c r="O26" s="25"/>
    </row>
    <row r="27" spans="1:15" ht="44.25" customHeight="1" x14ac:dyDescent="0.25">
      <c r="A27" s="6"/>
      <c r="B27" s="137"/>
      <c r="C27" s="138"/>
      <c r="D27" s="144"/>
      <c r="E27" s="138"/>
      <c r="F27" s="24" t="s">
        <v>37</v>
      </c>
      <c r="G27" s="65" t="e">
        <f>SUM(H27:N27)</f>
        <v>#REF!</v>
      </c>
      <c r="H27" s="65" t="e">
        <f>Лист1!#REF!*1000</f>
        <v>#REF!</v>
      </c>
      <c r="I27" s="65" t="e">
        <f>Лист1!#REF!*1000</f>
        <v>#REF!</v>
      </c>
      <c r="J27" s="65">
        <f>Лист1!H25*1000</f>
        <v>0</v>
      </c>
      <c r="K27" s="65">
        <f>Лист1!I25*1000</f>
        <v>0</v>
      </c>
      <c r="L27" s="65">
        <f>Лист1!J25*1000</f>
        <v>7000000000</v>
      </c>
      <c r="M27" s="65">
        <f>Лист1!K25*1000</f>
        <v>0</v>
      </c>
      <c r="N27" s="65">
        <f>Лист1!L25*1000</f>
        <v>0</v>
      </c>
      <c r="O27" s="25"/>
    </row>
    <row r="28" spans="1:15" ht="15" customHeight="1" x14ac:dyDescent="0.25">
      <c r="A28" s="6"/>
      <c r="B28" s="142" t="s">
        <v>31</v>
      </c>
      <c r="C28" s="139" t="s">
        <v>17</v>
      </c>
      <c r="D28" s="139" t="s">
        <v>95</v>
      </c>
      <c r="E28" s="138" t="s">
        <v>23</v>
      </c>
      <c r="F28" s="24" t="s">
        <v>2</v>
      </c>
      <c r="G28" s="65" t="e">
        <f>G29</f>
        <v>#REF!</v>
      </c>
      <c r="H28" s="65" t="e">
        <f>Лист1!#REF!*1000</f>
        <v>#REF!</v>
      </c>
      <c r="I28" s="65" t="e">
        <f>Лист1!#REF!*1000</f>
        <v>#REF!</v>
      </c>
      <c r="J28" s="65">
        <f>Лист1!H26*1000</f>
        <v>0</v>
      </c>
      <c r="K28" s="65">
        <f>Лист1!I26*1000</f>
        <v>291100000</v>
      </c>
      <c r="L28" s="65">
        <f>Лист1!J26*1000</f>
        <v>0</v>
      </c>
      <c r="M28" s="65">
        <f>Лист1!K26*1000</f>
        <v>0</v>
      </c>
      <c r="N28" s="65">
        <f>Лист1!L26*1000</f>
        <v>0</v>
      </c>
      <c r="O28" s="25"/>
    </row>
    <row r="29" spans="1:15" ht="43.5" customHeight="1" x14ac:dyDescent="0.25">
      <c r="A29" s="6"/>
      <c r="B29" s="149"/>
      <c r="C29" s="146"/>
      <c r="D29" s="144"/>
      <c r="E29" s="139"/>
      <c r="F29" s="29" t="s">
        <v>37</v>
      </c>
      <c r="G29" s="65" t="e">
        <f>SUM(H29:N29)</f>
        <v>#REF!</v>
      </c>
      <c r="H29" s="65" t="e">
        <f>Лист1!#REF!*1000</f>
        <v>#REF!</v>
      </c>
      <c r="I29" s="65" t="e">
        <f>Лист1!#REF!*1000</f>
        <v>#REF!</v>
      </c>
      <c r="J29" s="65">
        <f>Лист1!H27*1000</f>
        <v>0</v>
      </c>
      <c r="K29" s="65">
        <f>Лист1!I27*1000</f>
        <v>291100000</v>
      </c>
      <c r="L29" s="65">
        <f>Лист1!J27*1000</f>
        <v>0</v>
      </c>
      <c r="M29" s="65">
        <f>Лист1!K27*1000</f>
        <v>0</v>
      </c>
      <c r="N29" s="65">
        <f>Лист1!L27*1000</f>
        <v>0</v>
      </c>
      <c r="O29" s="25"/>
    </row>
    <row r="30" spans="1:15" s="9" customFormat="1" x14ac:dyDescent="0.25">
      <c r="A30" s="8"/>
      <c r="B30" s="132" t="s">
        <v>32</v>
      </c>
      <c r="C30" s="125" t="s">
        <v>18</v>
      </c>
      <c r="D30" s="139" t="s">
        <v>95</v>
      </c>
      <c r="E30" s="125" t="s">
        <v>23</v>
      </c>
      <c r="F30" s="24" t="s">
        <v>2</v>
      </c>
      <c r="G30" s="65" t="e">
        <f>G31</f>
        <v>#REF!</v>
      </c>
      <c r="H30" s="65" t="e">
        <f>Лист1!#REF!*1000</f>
        <v>#REF!</v>
      </c>
      <c r="I30" s="65" t="e">
        <f>Лист1!#REF!*1000</f>
        <v>#REF!</v>
      </c>
      <c r="J30" s="65" t="e">
        <f>Лист1!#REF!*1000</f>
        <v>#REF!</v>
      </c>
      <c r="K30" s="65" t="e">
        <f>Лист1!#REF!*1000</f>
        <v>#REF!</v>
      </c>
      <c r="L30" s="65" t="e">
        <f>Лист1!#REF!*1000</f>
        <v>#REF!</v>
      </c>
      <c r="M30" s="65" t="e">
        <f>Лист1!#REF!*1000</f>
        <v>#REF!</v>
      </c>
      <c r="N30" s="65" t="e">
        <f>Лист1!#REF!*1000</f>
        <v>#REF!</v>
      </c>
      <c r="O30" s="25"/>
    </row>
    <row r="31" spans="1:15" s="9" customFormat="1" ht="54" customHeight="1" x14ac:dyDescent="0.25">
      <c r="A31" s="8"/>
      <c r="B31" s="133"/>
      <c r="C31" s="127"/>
      <c r="D31" s="144"/>
      <c r="E31" s="127"/>
      <c r="F31" s="29" t="s">
        <v>37</v>
      </c>
      <c r="G31" s="65" t="e">
        <f>SUM(H31:N31)</f>
        <v>#REF!</v>
      </c>
      <c r="H31" s="65" t="e">
        <f>Лист1!#REF!*1000</f>
        <v>#REF!</v>
      </c>
      <c r="I31" s="65" t="e">
        <f>Лист1!#REF!*1000</f>
        <v>#REF!</v>
      </c>
      <c r="J31" s="65" t="e">
        <f>Лист1!#REF!*1000</f>
        <v>#REF!</v>
      </c>
      <c r="K31" s="65" t="e">
        <f>Лист1!#REF!*1000</f>
        <v>#REF!</v>
      </c>
      <c r="L31" s="65" t="e">
        <f>Лист1!#REF!*1000</f>
        <v>#REF!</v>
      </c>
      <c r="M31" s="65" t="e">
        <f>Лист1!#REF!*1000</f>
        <v>#REF!</v>
      </c>
      <c r="N31" s="65" t="e">
        <f>Лист1!#REF!*1000</f>
        <v>#REF!</v>
      </c>
      <c r="O31" s="25"/>
    </row>
    <row r="32" spans="1:15" ht="15" customHeight="1" x14ac:dyDescent="0.25">
      <c r="A32" s="6"/>
      <c r="B32" s="115" t="s">
        <v>33</v>
      </c>
      <c r="C32" s="125" t="s">
        <v>19</v>
      </c>
      <c r="D32" s="139" t="s">
        <v>95</v>
      </c>
      <c r="E32" s="147" t="s">
        <v>23</v>
      </c>
      <c r="F32" s="29" t="s">
        <v>2</v>
      </c>
      <c r="G32" s="65" t="e">
        <f>G33</f>
        <v>#REF!</v>
      </c>
      <c r="H32" s="65" t="e">
        <f>Лист1!#REF!*1000</f>
        <v>#REF!</v>
      </c>
      <c r="I32" s="65" t="e">
        <f>Лист1!#REF!*1000</f>
        <v>#REF!</v>
      </c>
      <c r="J32" s="65" t="e">
        <f>Лист1!#REF!*1000</f>
        <v>#REF!</v>
      </c>
      <c r="K32" s="65" t="e">
        <f>Лист1!#REF!*1000</f>
        <v>#REF!</v>
      </c>
      <c r="L32" s="65" t="e">
        <f>Лист1!#REF!*1000</f>
        <v>#REF!</v>
      </c>
      <c r="M32" s="65" t="e">
        <f>Лист1!#REF!*1000</f>
        <v>#REF!</v>
      </c>
      <c r="N32" s="65" t="e">
        <f>Лист1!#REF!*1000</f>
        <v>#REF!</v>
      </c>
      <c r="O32" s="25"/>
    </row>
    <row r="33" spans="1:18" ht="114" customHeight="1" x14ac:dyDescent="0.25">
      <c r="A33" s="6"/>
      <c r="B33" s="116"/>
      <c r="C33" s="127"/>
      <c r="D33" s="146"/>
      <c r="E33" s="148"/>
      <c r="F33" s="33" t="s">
        <v>37</v>
      </c>
      <c r="G33" s="65" t="e">
        <f>SUM(H33:N33)</f>
        <v>#REF!</v>
      </c>
      <c r="H33" s="65" t="e">
        <f>Лист1!#REF!*1000</f>
        <v>#REF!</v>
      </c>
      <c r="I33" s="65" t="e">
        <f>Лист1!#REF!*1000</f>
        <v>#REF!</v>
      </c>
      <c r="J33" s="65" t="e">
        <f>Лист1!#REF!*1000</f>
        <v>#REF!</v>
      </c>
      <c r="K33" s="65" t="e">
        <f>Лист1!#REF!*1000</f>
        <v>#REF!</v>
      </c>
      <c r="L33" s="65" t="e">
        <f>Лист1!#REF!*1000</f>
        <v>#REF!</v>
      </c>
      <c r="M33" s="65" t="e">
        <f>Лист1!#REF!*1000</f>
        <v>#REF!</v>
      </c>
      <c r="N33" s="65" t="e">
        <f>Лист1!#REF!*1000</f>
        <v>#REF!</v>
      </c>
      <c r="O33" s="25"/>
    </row>
    <row r="34" spans="1:18" ht="15" customHeight="1" x14ac:dyDescent="0.25">
      <c r="A34" s="6"/>
      <c r="B34" s="115" t="s">
        <v>35</v>
      </c>
      <c r="C34" s="117" t="s">
        <v>20</v>
      </c>
      <c r="D34" s="117" t="s">
        <v>96</v>
      </c>
      <c r="E34" s="117" t="s">
        <v>34</v>
      </c>
      <c r="F34" s="72" t="s">
        <v>2</v>
      </c>
      <c r="G34" s="49">
        <f>SUM(G35)</f>
        <v>4404050</v>
      </c>
      <c r="H34" s="49">
        <f t="shared" ref="H34:N34" si="2">SUM(H35)</f>
        <v>3005000</v>
      </c>
      <c r="I34" s="49">
        <f t="shared" si="2"/>
        <v>1399050</v>
      </c>
      <c r="J34" s="49" t="e">
        <f t="shared" si="2"/>
        <v>#REF!</v>
      </c>
      <c r="K34" s="49" t="e">
        <f t="shared" si="2"/>
        <v>#REF!</v>
      </c>
      <c r="L34" s="49" t="e">
        <f t="shared" si="2"/>
        <v>#REF!</v>
      </c>
      <c r="M34" s="49" t="e">
        <f t="shared" si="2"/>
        <v>#REF!</v>
      </c>
      <c r="N34" s="49" t="e">
        <f t="shared" si="2"/>
        <v>#REF!</v>
      </c>
      <c r="O34" s="25"/>
    </row>
    <row r="35" spans="1:18" ht="99.75" customHeight="1" x14ac:dyDescent="0.25">
      <c r="A35" s="6"/>
      <c r="B35" s="116"/>
      <c r="C35" s="118"/>
      <c r="D35" s="118"/>
      <c r="E35" s="118"/>
      <c r="F35" s="73" t="s">
        <v>37</v>
      </c>
      <c r="G35" s="70">
        <v>4404050</v>
      </c>
      <c r="H35" s="65">
        <v>3005000</v>
      </c>
      <c r="I35" s="65">
        <v>1399050</v>
      </c>
      <c r="J35" s="65" t="e">
        <f>Лист1!#REF!*1000</f>
        <v>#REF!</v>
      </c>
      <c r="K35" s="65" t="e">
        <f>Лист1!#REF!*1000</f>
        <v>#REF!</v>
      </c>
      <c r="L35" s="65" t="e">
        <f>Лист1!#REF!*1000</f>
        <v>#REF!</v>
      </c>
      <c r="M35" s="65" t="e">
        <f>Лист1!#REF!*1000</f>
        <v>#REF!</v>
      </c>
      <c r="N35" s="65" t="e">
        <f>Лист1!#REF!*1000</f>
        <v>#REF!</v>
      </c>
      <c r="O35" s="25"/>
    </row>
    <row r="36" spans="1:18" ht="16.5" customHeight="1" x14ac:dyDescent="0.25">
      <c r="A36" s="6"/>
      <c r="B36" s="121" t="s">
        <v>36</v>
      </c>
      <c r="C36" s="128" t="s">
        <v>109</v>
      </c>
      <c r="D36" s="128" t="s">
        <v>96</v>
      </c>
      <c r="E36" s="128" t="s">
        <v>34</v>
      </c>
      <c r="F36" s="71" t="s">
        <v>2</v>
      </c>
      <c r="G36" s="65" t="e">
        <f t="shared" ref="G36" si="3">G37+G41</f>
        <v>#REF!</v>
      </c>
      <c r="H36" s="65" t="e">
        <f>Лист1!#REF!*1000</f>
        <v>#REF!</v>
      </c>
      <c r="I36" s="65" t="e">
        <f>Лист1!#REF!*1000</f>
        <v>#REF!</v>
      </c>
      <c r="J36" s="65" t="e">
        <f>Лист1!#REF!*1000</f>
        <v>#REF!</v>
      </c>
      <c r="K36" s="65" t="e">
        <f>Лист1!#REF!*1000</f>
        <v>#REF!</v>
      </c>
      <c r="L36" s="65" t="e">
        <f>Лист1!#REF!*1000</f>
        <v>#REF!</v>
      </c>
      <c r="M36" s="65" t="e">
        <f>Лист1!#REF!*1000</f>
        <v>#REF!</v>
      </c>
      <c r="N36" s="65" t="e">
        <f>Лист1!#REF!*1000</f>
        <v>#REF!</v>
      </c>
      <c r="O36" s="25"/>
    </row>
    <row r="37" spans="1:18" ht="99.75" hidden="1" customHeight="1" x14ac:dyDescent="0.25">
      <c r="A37" s="6"/>
      <c r="B37" s="121"/>
      <c r="C37" s="128"/>
      <c r="D37" s="128"/>
      <c r="E37" s="128"/>
      <c r="F37" s="73" t="s">
        <v>37</v>
      </c>
      <c r="G37" s="65" t="e">
        <f>SUM(H37:N37)</f>
        <v>#REF!</v>
      </c>
      <c r="H37" s="65" t="e">
        <f>Лист1!#REF!*1000</f>
        <v>#REF!</v>
      </c>
      <c r="I37" s="65" t="e">
        <f>Лист1!#REF!*1000</f>
        <v>#REF!</v>
      </c>
      <c r="J37" s="65" t="e">
        <f>Лист1!#REF!*1000</f>
        <v>#REF!</v>
      </c>
      <c r="K37" s="65" t="e">
        <f>Лист1!#REF!*1000</f>
        <v>#REF!</v>
      </c>
      <c r="L37" s="65" t="e">
        <f>Лист1!#REF!*1000</f>
        <v>#REF!</v>
      </c>
      <c r="M37" s="65" t="e">
        <f>Лист1!#REF!*1000</f>
        <v>#REF!</v>
      </c>
      <c r="N37" s="65" t="e">
        <f>Лист1!#REF!*1000</f>
        <v>#REF!</v>
      </c>
      <c r="O37" s="25"/>
    </row>
    <row r="38" spans="1:18" ht="15" hidden="1" customHeight="1" x14ac:dyDescent="0.25">
      <c r="A38" s="6"/>
      <c r="B38" s="121"/>
      <c r="C38" s="128"/>
      <c r="D38" s="128"/>
      <c r="E38" s="128"/>
      <c r="F38" s="55" t="s">
        <v>2</v>
      </c>
      <c r="G38" s="61" t="e">
        <f>SUM(H38:N38)</f>
        <v>#REF!</v>
      </c>
      <c r="H38" s="65" t="e">
        <f>Лист1!#REF!*1000</f>
        <v>#REF!</v>
      </c>
      <c r="I38" s="65" t="e">
        <f>Лист1!#REF!*1000</f>
        <v>#REF!</v>
      </c>
      <c r="J38" s="65" t="e">
        <f>Лист1!#REF!*1000</f>
        <v>#REF!</v>
      </c>
      <c r="K38" s="65" t="e">
        <f>Лист1!#REF!*1000</f>
        <v>#REF!</v>
      </c>
      <c r="L38" s="65" t="e">
        <f>Лист1!#REF!*1000</f>
        <v>#REF!</v>
      </c>
      <c r="M38" s="65" t="e">
        <f>Лист1!#REF!*1000</f>
        <v>#REF!</v>
      </c>
      <c r="N38" s="65" t="e">
        <f>Лист1!#REF!*1000</f>
        <v>#REF!</v>
      </c>
      <c r="O38" s="25"/>
    </row>
    <row r="39" spans="1:18" ht="62.25" customHeight="1" x14ac:dyDescent="0.25">
      <c r="A39" s="6"/>
      <c r="B39" s="121"/>
      <c r="C39" s="128"/>
      <c r="D39" s="128"/>
      <c r="E39" s="128"/>
      <c r="F39" s="33" t="s">
        <v>37</v>
      </c>
      <c r="G39" s="61" t="e">
        <f>SUM(H39:N39)</f>
        <v>#REF!</v>
      </c>
      <c r="H39" s="65" t="e">
        <f>Лист1!#REF!*1000</f>
        <v>#REF!</v>
      </c>
      <c r="I39" s="65" t="e">
        <f>Лист1!#REF!*1000</f>
        <v>#REF!</v>
      </c>
      <c r="J39" s="65" t="e">
        <f>Лист1!#REF!*1000</f>
        <v>#REF!</v>
      </c>
      <c r="K39" s="65" t="e">
        <f>Лист1!#REF!*1000</f>
        <v>#REF!</v>
      </c>
      <c r="L39" s="65" t="e">
        <f>Лист1!#REF!*1000</f>
        <v>#REF!</v>
      </c>
      <c r="M39" s="65" t="e">
        <f>Лист1!#REF!*1000</f>
        <v>#REF!</v>
      </c>
      <c r="N39" s="65" t="e">
        <f>Лист1!#REF!*1000</f>
        <v>#REF!</v>
      </c>
      <c r="O39" s="25"/>
    </row>
    <row r="40" spans="1:18" ht="15" customHeight="1" x14ac:dyDescent="0.25">
      <c r="A40" s="6"/>
      <c r="B40" s="150" t="s">
        <v>113</v>
      </c>
      <c r="C40" s="151" t="s">
        <v>110</v>
      </c>
      <c r="D40" s="146" t="s">
        <v>96</v>
      </c>
      <c r="E40" s="153" t="s">
        <v>34</v>
      </c>
      <c r="F40" s="56" t="s">
        <v>2</v>
      </c>
      <c r="G40" s="62" t="e">
        <f>G41</f>
        <v>#REF!</v>
      </c>
      <c r="H40" s="65" t="e">
        <f>Лист1!#REF!*1000</f>
        <v>#REF!</v>
      </c>
      <c r="I40" s="65" t="e">
        <f>Лист1!#REF!*1000</f>
        <v>#REF!</v>
      </c>
      <c r="J40" s="65" t="e">
        <f>Лист1!#REF!*1000</f>
        <v>#REF!</v>
      </c>
      <c r="K40" s="65" t="e">
        <f>Лист1!#REF!*1000</f>
        <v>#REF!</v>
      </c>
      <c r="L40" s="65" t="e">
        <f>Лист1!#REF!*1000</f>
        <v>#REF!</v>
      </c>
      <c r="M40" s="65" t="e">
        <f>Лист1!#REF!*1000</f>
        <v>#REF!</v>
      </c>
      <c r="N40" s="65" t="e">
        <f>Лист1!#REF!*1000</f>
        <v>#REF!</v>
      </c>
      <c r="O40" s="25"/>
    </row>
    <row r="41" spans="1:18" ht="50.25" customHeight="1" x14ac:dyDescent="0.25">
      <c r="A41" s="6"/>
      <c r="B41" s="116"/>
      <c r="C41" s="152"/>
      <c r="D41" s="144"/>
      <c r="E41" s="154"/>
      <c r="F41" s="33" t="s">
        <v>37</v>
      </c>
      <c r="G41" s="65" t="e">
        <f>SUM(H41:N41)</f>
        <v>#REF!</v>
      </c>
      <c r="H41" s="65" t="e">
        <f>Лист1!#REF!*1000</f>
        <v>#REF!</v>
      </c>
      <c r="I41" s="65" t="e">
        <f>Лист1!#REF!*1000</f>
        <v>#REF!</v>
      </c>
      <c r="J41" s="65" t="e">
        <f>Лист1!#REF!*1000</f>
        <v>#REF!</v>
      </c>
      <c r="K41" s="65" t="e">
        <f>Лист1!#REF!*1000</f>
        <v>#REF!</v>
      </c>
      <c r="L41" s="65" t="e">
        <f>Лист1!#REF!*1000</f>
        <v>#REF!</v>
      </c>
      <c r="M41" s="65" t="e">
        <f>Лист1!#REF!*1000</f>
        <v>#REF!</v>
      </c>
      <c r="N41" s="65" t="e">
        <f>Лист1!#REF!*1000</f>
        <v>#REF!</v>
      </c>
      <c r="O41" s="25"/>
    </row>
    <row r="42" spans="1:18" x14ac:dyDescent="0.25">
      <c r="A42" s="6"/>
      <c r="B42" s="115" t="s">
        <v>114</v>
      </c>
      <c r="C42" s="125" t="s">
        <v>108</v>
      </c>
      <c r="D42" s="139" t="s">
        <v>96</v>
      </c>
      <c r="E42" s="125" t="s">
        <v>34</v>
      </c>
      <c r="F42" s="34" t="s">
        <v>2</v>
      </c>
      <c r="G42" s="65" t="e">
        <f>G43</f>
        <v>#REF!</v>
      </c>
      <c r="H42" s="65" t="e">
        <f>Лист1!#REF!*1000</f>
        <v>#REF!</v>
      </c>
      <c r="I42" s="65" t="e">
        <f>Лист1!#REF!*1000</f>
        <v>#REF!</v>
      </c>
      <c r="J42" s="65" t="e">
        <f>Лист1!#REF!*1000</f>
        <v>#REF!</v>
      </c>
      <c r="K42" s="65" t="e">
        <f>Лист1!#REF!*1000</f>
        <v>#REF!</v>
      </c>
      <c r="L42" s="65" t="e">
        <f>Лист1!#REF!*1000</f>
        <v>#REF!</v>
      </c>
      <c r="M42" s="65" t="e">
        <f>Лист1!#REF!*1000</f>
        <v>#REF!</v>
      </c>
      <c r="N42" s="65" t="e">
        <f>Лист1!#REF!*1000</f>
        <v>#REF!</v>
      </c>
      <c r="O42" s="25"/>
    </row>
    <row r="43" spans="1:18" ht="36" customHeight="1" x14ac:dyDescent="0.25">
      <c r="A43" s="6"/>
      <c r="B43" s="150"/>
      <c r="C43" s="126"/>
      <c r="D43" s="146"/>
      <c r="E43" s="126"/>
      <c r="F43" s="55" t="s">
        <v>37</v>
      </c>
      <c r="G43" s="61" t="e">
        <f>SUM(H43:N43)</f>
        <v>#REF!</v>
      </c>
      <c r="H43" s="65" t="e">
        <f>Лист1!#REF!*1000</f>
        <v>#REF!</v>
      </c>
      <c r="I43" s="65" t="e">
        <f>Лист1!#REF!*1000</f>
        <v>#REF!</v>
      </c>
      <c r="J43" s="65" t="e">
        <f>Лист1!#REF!*1000</f>
        <v>#REF!</v>
      </c>
      <c r="K43" s="65" t="e">
        <f>Лист1!#REF!*1000</f>
        <v>#REF!</v>
      </c>
      <c r="L43" s="65" t="e">
        <f>Лист1!#REF!*1000</f>
        <v>#REF!</v>
      </c>
      <c r="M43" s="65" t="e">
        <f>Лист1!#REF!*1000</f>
        <v>#REF!</v>
      </c>
      <c r="N43" s="65" t="e">
        <f>Лист1!#REF!*1000</f>
        <v>#REF!</v>
      </c>
      <c r="O43" s="25"/>
    </row>
    <row r="44" spans="1:18" x14ac:dyDescent="0.25">
      <c r="A44" s="6"/>
      <c r="B44" s="115" t="s">
        <v>115</v>
      </c>
      <c r="C44" s="125" t="s">
        <v>112</v>
      </c>
      <c r="D44" s="125" t="s">
        <v>96</v>
      </c>
      <c r="E44" s="125" t="s">
        <v>34</v>
      </c>
      <c r="F44" s="187" t="s">
        <v>2</v>
      </c>
      <c r="G44" s="132" t="e">
        <f>J44</f>
        <v>#REF!</v>
      </c>
      <c r="H44" s="132" t="e">
        <f>Лист1!#REF!*1000</f>
        <v>#REF!</v>
      </c>
      <c r="I44" s="132" t="e">
        <f>Лист1!#REF!*1000</f>
        <v>#REF!</v>
      </c>
      <c r="J44" s="132" t="e">
        <f>Лист1!#REF!*1000</f>
        <v>#REF!</v>
      </c>
      <c r="K44" s="132" t="e">
        <f>Лист1!#REF!*1000</f>
        <v>#REF!</v>
      </c>
      <c r="L44" s="132" t="e">
        <f>Лист1!#REF!*1000</f>
        <v>#REF!</v>
      </c>
      <c r="M44" s="132" t="e">
        <f>Лист1!#REF!*1000</f>
        <v>#REF!</v>
      </c>
      <c r="N44" s="132" t="e">
        <f>Лист1!#REF!*1000</f>
        <v>#REF!</v>
      </c>
      <c r="O44" s="25"/>
    </row>
    <row r="45" spans="1:18" ht="18.75" customHeight="1" x14ac:dyDescent="0.25">
      <c r="A45" s="6"/>
      <c r="B45" s="150"/>
      <c r="C45" s="126"/>
      <c r="D45" s="126"/>
      <c r="E45" s="126"/>
      <c r="F45" s="188"/>
      <c r="G45" s="133"/>
      <c r="H45" s="133"/>
      <c r="I45" s="133"/>
      <c r="J45" s="133"/>
      <c r="K45" s="133"/>
      <c r="L45" s="133"/>
      <c r="M45" s="133"/>
      <c r="N45" s="133"/>
      <c r="O45" s="25"/>
      <c r="P45" s="3"/>
      <c r="Q45" s="3"/>
      <c r="R45" s="3"/>
    </row>
    <row r="46" spans="1:18" ht="27.75" customHeight="1" x14ac:dyDescent="0.25">
      <c r="A46" s="6"/>
      <c r="B46" s="116"/>
      <c r="C46" s="127"/>
      <c r="D46" s="127"/>
      <c r="E46" s="127"/>
      <c r="F46" s="69" t="s">
        <v>37</v>
      </c>
      <c r="G46" s="58" t="e">
        <f>SUM(H46:N46)</f>
        <v>#REF!</v>
      </c>
      <c r="H46" s="70" t="e">
        <f>Лист1!#REF!*1000</f>
        <v>#REF!</v>
      </c>
      <c r="I46" s="65" t="e">
        <f>Лист1!#REF!*1000</f>
        <v>#REF!</v>
      </c>
      <c r="J46" s="65" t="e">
        <f>Лист1!#REF!*1000</f>
        <v>#REF!</v>
      </c>
      <c r="K46" s="65" t="e">
        <f>Лист1!#REF!*1000</f>
        <v>#REF!</v>
      </c>
      <c r="L46" s="65" t="e">
        <f>Лист1!#REF!*1000</f>
        <v>#REF!</v>
      </c>
      <c r="M46" s="65" t="e">
        <f>Лист1!#REF!*1000</f>
        <v>#REF!</v>
      </c>
      <c r="N46" s="65" t="e">
        <f>Лист1!#REF!*1000</f>
        <v>#REF!</v>
      </c>
      <c r="O46" s="155"/>
      <c r="P46" s="3"/>
      <c r="Q46" s="3"/>
      <c r="R46" s="3"/>
    </row>
    <row r="47" spans="1:18" x14ac:dyDescent="0.25">
      <c r="A47" s="6"/>
      <c r="B47" s="156" t="s">
        <v>123</v>
      </c>
      <c r="C47" s="157"/>
      <c r="D47" s="157"/>
      <c r="E47" s="158"/>
      <c r="F47" s="60" t="s">
        <v>2</v>
      </c>
      <c r="G47" s="58" t="e">
        <f t="shared" ref="G47:N47" si="4">SUM(G13,G16,G18,G20,G22,G24,G11,G26,G28,G30,G32,G38,G40,G42,G44,G34)</f>
        <v>#REF!</v>
      </c>
      <c r="H47" s="74" t="e">
        <f>SUM(H13,H16,H18,H20,H22,H24,H11,H26,H28,H30,H32,H38,H40,H42,H44,H34)</f>
        <v>#REF!</v>
      </c>
      <c r="I47" s="57" t="e">
        <f t="shared" si="4"/>
        <v>#REF!</v>
      </c>
      <c r="J47" s="57" t="e">
        <f t="shared" si="4"/>
        <v>#REF!</v>
      </c>
      <c r="K47" s="57" t="e">
        <f t="shared" si="4"/>
        <v>#REF!</v>
      </c>
      <c r="L47" s="57" t="e">
        <f t="shared" si="4"/>
        <v>#REF!</v>
      </c>
      <c r="M47" s="57" t="e">
        <f t="shared" si="4"/>
        <v>#REF!</v>
      </c>
      <c r="N47" s="57" t="e">
        <f t="shared" si="4"/>
        <v>#REF!</v>
      </c>
      <c r="O47" s="155"/>
      <c r="P47" s="3"/>
      <c r="Q47" s="3"/>
      <c r="R47" s="3"/>
    </row>
    <row r="48" spans="1:18" ht="48" customHeight="1" x14ac:dyDescent="0.25">
      <c r="A48" s="6"/>
      <c r="B48" s="156"/>
      <c r="C48" s="159"/>
      <c r="D48" s="159"/>
      <c r="E48" s="158"/>
      <c r="F48" s="59" t="s">
        <v>38</v>
      </c>
      <c r="G48" s="57" t="e">
        <f t="shared" ref="G48:N48" si="5">SUM(G14)</f>
        <v>#REF!</v>
      </c>
      <c r="H48" s="57" t="e">
        <f t="shared" si="5"/>
        <v>#REF!</v>
      </c>
      <c r="I48" s="57" t="e">
        <f t="shared" si="5"/>
        <v>#REF!</v>
      </c>
      <c r="J48" s="57">
        <f t="shared" si="5"/>
        <v>50126900000</v>
      </c>
      <c r="K48" s="57">
        <f t="shared" si="5"/>
        <v>15988900000</v>
      </c>
      <c r="L48" s="57">
        <f t="shared" si="5"/>
        <v>0</v>
      </c>
      <c r="M48" s="57">
        <f t="shared" si="5"/>
        <v>0</v>
      </c>
      <c r="N48" s="57">
        <f t="shared" si="5"/>
        <v>0</v>
      </c>
      <c r="O48" s="25"/>
      <c r="P48" s="4"/>
      <c r="Q48" s="4"/>
      <c r="R48" s="3"/>
    </row>
    <row r="49" spans="1:18" ht="44.25" customHeight="1" x14ac:dyDescent="0.25">
      <c r="A49" s="6"/>
      <c r="B49" s="160"/>
      <c r="C49" s="161"/>
      <c r="D49" s="161"/>
      <c r="E49" s="162"/>
      <c r="F49" s="33" t="s">
        <v>37</v>
      </c>
      <c r="G49" s="57" t="e">
        <f t="shared" ref="G49:N49" si="6">SUM(G12,G15,G17,G19,G21,G23,G25,G27,G29,G31,G33,G37,G39,G41,G43,G46)</f>
        <v>#REF!</v>
      </c>
      <c r="H49" s="57" t="e">
        <f t="shared" si="6"/>
        <v>#REF!</v>
      </c>
      <c r="I49" s="57" t="e">
        <f t="shared" si="6"/>
        <v>#REF!</v>
      </c>
      <c r="J49" s="57" t="e">
        <f t="shared" si="6"/>
        <v>#REF!</v>
      </c>
      <c r="K49" s="57" t="e">
        <f t="shared" si="6"/>
        <v>#REF!</v>
      </c>
      <c r="L49" s="57" t="e">
        <f t="shared" si="6"/>
        <v>#REF!</v>
      </c>
      <c r="M49" s="57" t="e">
        <f t="shared" si="6"/>
        <v>#REF!</v>
      </c>
      <c r="N49" s="57" t="e">
        <f t="shared" si="6"/>
        <v>#REF!</v>
      </c>
      <c r="O49" s="25"/>
      <c r="P49" s="4"/>
      <c r="Q49" s="4"/>
      <c r="R49" s="3"/>
    </row>
    <row r="50" spans="1:18" ht="44.25" customHeight="1" x14ac:dyDescent="0.25">
      <c r="A50" s="6"/>
      <c r="B50" s="163" t="s">
        <v>39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25"/>
      <c r="P50" s="4"/>
      <c r="Q50" s="4"/>
      <c r="R50" s="3"/>
    </row>
    <row r="51" spans="1:18" ht="44.25" customHeight="1" x14ac:dyDescent="0.25">
      <c r="A51" s="6"/>
      <c r="B51" s="165" t="s">
        <v>77</v>
      </c>
      <c r="C51" s="138" t="s">
        <v>99</v>
      </c>
      <c r="D51" s="139" t="s">
        <v>100</v>
      </c>
      <c r="E51" s="166" t="s">
        <v>101</v>
      </c>
      <c r="F51" s="59" t="s">
        <v>2</v>
      </c>
      <c r="G51" s="66" t="e">
        <f>G52</f>
        <v>#REF!</v>
      </c>
      <c r="H51" s="65" t="e">
        <f>Лист1!#REF!*1000</f>
        <v>#REF!</v>
      </c>
      <c r="I51" s="65" t="e">
        <f>Лист1!#REF!*1000</f>
        <v>#REF!</v>
      </c>
      <c r="J51" s="65">
        <f>Лист1!H34*1000</f>
        <v>0</v>
      </c>
      <c r="K51" s="65">
        <f>Лист1!I34*1000</f>
        <v>0</v>
      </c>
      <c r="L51" s="65">
        <f>Лист1!J34*1000</f>
        <v>151820000000</v>
      </c>
      <c r="M51" s="65">
        <f>Лист1!K34*1000</f>
        <v>111960000000</v>
      </c>
      <c r="N51" s="65">
        <f>Лист1!L34*1000</f>
        <v>35830000000</v>
      </c>
      <c r="O51" s="25"/>
      <c r="P51" s="4"/>
      <c r="Q51" s="4"/>
      <c r="R51" s="3"/>
    </row>
    <row r="52" spans="1:18" ht="60" customHeight="1" x14ac:dyDescent="0.25">
      <c r="A52" s="6"/>
      <c r="B52" s="165"/>
      <c r="C52" s="138"/>
      <c r="D52" s="144"/>
      <c r="E52" s="167"/>
      <c r="F52" s="59" t="s">
        <v>37</v>
      </c>
      <c r="G52" s="58" t="e">
        <f>SUM(H52:N52)</f>
        <v>#REF!</v>
      </c>
      <c r="H52" s="65" t="e">
        <f>Лист1!#REF!*1000</f>
        <v>#REF!</v>
      </c>
      <c r="I52" s="65" t="e">
        <f>Лист1!#REF!*1000</f>
        <v>#REF!</v>
      </c>
      <c r="J52" s="65">
        <f>Лист1!H35*1000</f>
        <v>0</v>
      </c>
      <c r="K52" s="65">
        <f>Лист1!I35*1000</f>
        <v>0</v>
      </c>
      <c r="L52" s="65">
        <f>Лист1!J35*1000</f>
        <v>151820000000</v>
      </c>
      <c r="M52" s="65">
        <f>Лист1!K35*1000</f>
        <v>111960000000</v>
      </c>
      <c r="N52" s="65">
        <f>Лист1!L35*1000</f>
        <v>35830000000</v>
      </c>
      <c r="O52" s="25"/>
      <c r="P52" s="4"/>
      <c r="Q52" s="4"/>
      <c r="R52" s="3"/>
    </row>
    <row r="53" spans="1:18" ht="21" customHeight="1" x14ac:dyDescent="0.25">
      <c r="A53" s="6"/>
      <c r="B53" s="165" t="s">
        <v>78</v>
      </c>
      <c r="C53" s="138" t="s">
        <v>40</v>
      </c>
      <c r="D53" s="139" t="s">
        <v>95</v>
      </c>
      <c r="E53" s="138" t="s">
        <v>23</v>
      </c>
      <c r="F53" s="59" t="s">
        <v>2</v>
      </c>
      <c r="G53" s="66" t="e">
        <f>G54</f>
        <v>#REF!</v>
      </c>
      <c r="H53" s="65" t="e">
        <f>Лист1!#REF!*1000</f>
        <v>#REF!</v>
      </c>
      <c r="I53" s="65" t="e">
        <f>Лист1!#REF!*1000</f>
        <v>#REF!</v>
      </c>
      <c r="J53" s="65">
        <f>Лист1!H36*1000</f>
        <v>0</v>
      </c>
      <c r="K53" s="65">
        <f>Лист1!I36*1000</f>
        <v>0</v>
      </c>
      <c r="L53" s="65">
        <f>Лист1!J36*1000</f>
        <v>38000000000</v>
      </c>
      <c r="M53" s="65">
        <f>Лист1!K36*1000</f>
        <v>26308000000</v>
      </c>
      <c r="N53" s="65">
        <f>Лист1!L36*1000</f>
        <v>0</v>
      </c>
      <c r="O53" s="35"/>
      <c r="P53" s="4"/>
      <c r="Q53" s="4"/>
      <c r="R53" s="3"/>
    </row>
    <row r="54" spans="1:18" ht="40.5" customHeight="1" x14ac:dyDescent="0.25">
      <c r="A54" s="6"/>
      <c r="B54" s="165"/>
      <c r="C54" s="138"/>
      <c r="D54" s="144"/>
      <c r="E54" s="138"/>
      <c r="F54" s="59" t="s">
        <v>37</v>
      </c>
      <c r="G54" s="65" t="e">
        <f>SUM(H54:N54)</f>
        <v>#REF!</v>
      </c>
      <c r="H54" s="65" t="e">
        <f>Лист1!#REF!*1000</f>
        <v>#REF!</v>
      </c>
      <c r="I54" s="65" t="e">
        <f>Лист1!#REF!*1000</f>
        <v>#REF!</v>
      </c>
      <c r="J54" s="65">
        <f>Лист1!H37*1000</f>
        <v>0</v>
      </c>
      <c r="K54" s="65">
        <f>Лист1!I37*1000</f>
        <v>0</v>
      </c>
      <c r="L54" s="65">
        <f>Лист1!J37*1000</f>
        <v>38000000000</v>
      </c>
      <c r="M54" s="65">
        <f>Лист1!K37*1000</f>
        <v>26308000000</v>
      </c>
      <c r="N54" s="65">
        <f>Лист1!L37*1000</f>
        <v>0</v>
      </c>
      <c r="O54" s="155"/>
      <c r="P54" s="4"/>
      <c r="Q54" s="4"/>
      <c r="R54" s="3"/>
    </row>
    <row r="55" spans="1:18" ht="24.75" customHeight="1" x14ac:dyDescent="0.25">
      <c r="A55" s="6"/>
      <c r="B55" s="165" t="s">
        <v>79</v>
      </c>
      <c r="C55" s="138" t="s">
        <v>41</v>
      </c>
      <c r="D55" s="139" t="s">
        <v>95</v>
      </c>
      <c r="E55" s="138" t="s">
        <v>23</v>
      </c>
      <c r="F55" s="59" t="s">
        <v>2</v>
      </c>
      <c r="G55" s="66" t="e">
        <f>G56</f>
        <v>#REF!</v>
      </c>
      <c r="H55" s="65" t="e">
        <f>Лист1!#REF!*1000</f>
        <v>#REF!</v>
      </c>
      <c r="I55" s="65" t="e">
        <f>Лист1!#REF!*1000</f>
        <v>#REF!</v>
      </c>
      <c r="J55" s="65">
        <f>Лист1!H38*1000</f>
        <v>0</v>
      </c>
      <c r="K55" s="65">
        <f>Лист1!I38*1000</f>
        <v>0</v>
      </c>
      <c r="L55" s="65">
        <f>Лист1!J38*1000</f>
        <v>10000000000</v>
      </c>
      <c r="M55" s="65">
        <f>Лист1!K38*1000</f>
        <v>10000000000</v>
      </c>
      <c r="N55" s="65">
        <f>Лист1!L38*1000</f>
        <v>0</v>
      </c>
      <c r="O55" s="155"/>
      <c r="P55" s="4"/>
      <c r="Q55" s="4"/>
      <c r="R55" s="3"/>
    </row>
    <row r="56" spans="1:18" ht="35.25" customHeight="1" x14ac:dyDescent="0.25">
      <c r="A56" s="6"/>
      <c r="B56" s="165"/>
      <c r="C56" s="138"/>
      <c r="D56" s="144"/>
      <c r="E56" s="138"/>
      <c r="F56" s="59" t="s">
        <v>37</v>
      </c>
      <c r="G56" s="65" t="e">
        <f>SUM(H56:N56)</f>
        <v>#REF!</v>
      </c>
      <c r="H56" s="65" t="e">
        <f>Лист1!#REF!*1000</f>
        <v>#REF!</v>
      </c>
      <c r="I56" s="65" t="e">
        <f>Лист1!#REF!*1000</f>
        <v>#REF!</v>
      </c>
      <c r="J56" s="65">
        <f>Лист1!H39*1000</f>
        <v>0</v>
      </c>
      <c r="K56" s="65">
        <f>Лист1!I39*1000</f>
        <v>0</v>
      </c>
      <c r="L56" s="65">
        <f>Лист1!J39*1000</f>
        <v>10000000000</v>
      </c>
      <c r="M56" s="65">
        <f>Лист1!K39*1000</f>
        <v>10000000000</v>
      </c>
      <c r="N56" s="65">
        <f>Лист1!L39*1000</f>
        <v>0</v>
      </c>
      <c r="O56" s="25"/>
      <c r="P56" s="4"/>
      <c r="Q56" s="4"/>
      <c r="R56" s="3"/>
    </row>
    <row r="57" spans="1:18" ht="24" customHeight="1" x14ac:dyDescent="0.25">
      <c r="A57" s="6"/>
      <c r="B57" s="165" t="s">
        <v>80</v>
      </c>
      <c r="C57" s="139" t="s">
        <v>42</v>
      </c>
      <c r="D57" s="139" t="s">
        <v>96</v>
      </c>
      <c r="E57" s="125" t="s">
        <v>34</v>
      </c>
      <c r="F57" s="59" t="s">
        <v>2</v>
      </c>
      <c r="G57" s="66" t="e">
        <f>G58</f>
        <v>#REF!</v>
      </c>
      <c r="H57" s="65" t="e">
        <f>Лист1!#REF!*1000</f>
        <v>#REF!</v>
      </c>
      <c r="I57" s="65" t="e">
        <f>Лист1!#REF!*1000</f>
        <v>#REF!</v>
      </c>
      <c r="J57" s="65">
        <f>Лист1!H40*1000</f>
        <v>0</v>
      </c>
      <c r="K57" s="65">
        <f>Лист1!I40*1000</f>
        <v>2000000000</v>
      </c>
      <c r="L57" s="65">
        <f>Лист1!J40*1000</f>
        <v>0</v>
      </c>
      <c r="M57" s="65">
        <f>Лист1!K40*1000</f>
        <v>0</v>
      </c>
      <c r="N57" s="65">
        <f>Лист1!L40*1000</f>
        <v>0</v>
      </c>
      <c r="O57" s="25"/>
      <c r="P57" s="4"/>
      <c r="Q57" s="4"/>
      <c r="R57" s="3"/>
    </row>
    <row r="58" spans="1:18" ht="40.5" customHeight="1" x14ac:dyDescent="0.25">
      <c r="A58" s="6"/>
      <c r="B58" s="165"/>
      <c r="C58" s="144"/>
      <c r="D58" s="144"/>
      <c r="E58" s="127"/>
      <c r="F58" s="59" t="s">
        <v>37</v>
      </c>
      <c r="G58" s="65" t="e">
        <f>SUM(H58:N58)</f>
        <v>#REF!</v>
      </c>
      <c r="H58" s="65" t="e">
        <f>Лист1!#REF!*1000</f>
        <v>#REF!</v>
      </c>
      <c r="I58" s="65" t="e">
        <f>Лист1!#REF!*1000</f>
        <v>#REF!</v>
      </c>
      <c r="J58" s="65">
        <f>Лист1!H41*1000</f>
        <v>0</v>
      </c>
      <c r="K58" s="65">
        <f>Лист1!I41*1000</f>
        <v>2000000000</v>
      </c>
      <c r="L58" s="65">
        <f>Лист1!J41*1000</f>
        <v>0</v>
      </c>
      <c r="M58" s="65">
        <f>Лист1!K41*1000</f>
        <v>0</v>
      </c>
      <c r="N58" s="65">
        <f>Лист1!L41*1000</f>
        <v>0</v>
      </c>
      <c r="O58" s="25"/>
      <c r="P58" s="4"/>
      <c r="Q58" s="4"/>
      <c r="R58" s="3"/>
    </row>
    <row r="59" spans="1:18" ht="78" customHeight="1" x14ac:dyDescent="0.25">
      <c r="A59" s="6"/>
      <c r="B59" s="168" t="s">
        <v>81</v>
      </c>
      <c r="C59" s="139" t="s">
        <v>43</v>
      </c>
      <c r="D59" s="170" t="s">
        <v>44</v>
      </c>
      <c r="E59" s="125" t="s">
        <v>44</v>
      </c>
      <c r="F59" s="59" t="s">
        <v>2</v>
      </c>
      <c r="G59" s="66" t="e">
        <f>G60</f>
        <v>#REF!</v>
      </c>
      <c r="H59" s="65" t="e">
        <f>Лист1!#REF!*1000</f>
        <v>#REF!</v>
      </c>
      <c r="I59" s="65" t="e">
        <f>Лист1!#REF!*1000</f>
        <v>#REF!</v>
      </c>
      <c r="J59" s="65">
        <f>Лист1!H42*1000</f>
        <v>2301400000</v>
      </c>
      <c r="K59" s="65">
        <f>Лист1!I42*1000</f>
        <v>2301400000</v>
      </c>
      <c r="L59" s="65">
        <f>Лист1!J42*1000</f>
        <v>2301400000</v>
      </c>
      <c r="M59" s="65">
        <f>Лист1!K42*1000</f>
        <v>2301400000</v>
      </c>
      <c r="N59" s="65">
        <f>Лист1!L42*1000</f>
        <v>2301400000</v>
      </c>
      <c r="O59" s="25"/>
      <c r="P59" s="4"/>
      <c r="Q59" s="4"/>
      <c r="R59" s="3"/>
    </row>
    <row r="60" spans="1:18" ht="30.75" customHeight="1" x14ac:dyDescent="0.25">
      <c r="A60" s="6"/>
      <c r="B60" s="169"/>
      <c r="C60" s="144"/>
      <c r="D60" s="171"/>
      <c r="E60" s="127"/>
      <c r="F60" s="59" t="s">
        <v>61</v>
      </c>
      <c r="G60" s="65" t="e">
        <f>SUM(H60:N60)</f>
        <v>#REF!</v>
      </c>
      <c r="H60" s="65" t="e">
        <f>Лист1!#REF!*1000</f>
        <v>#REF!</v>
      </c>
      <c r="I60" s="65" t="e">
        <f>Лист1!#REF!*1000</f>
        <v>#REF!</v>
      </c>
      <c r="J60" s="65">
        <f>Лист1!H43*1000</f>
        <v>2301400000</v>
      </c>
      <c r="K60" s="65">
        <f>Лист1!I43*1000</f>
        <v>2301400000</v>
      </c>
      <c r="L60" s="65">
        <f>Лист1!J43*1000</f>
        <v>2301400000</v>
      </c>
      <c r="M60" s="65">
        <f>Лист1!K43*1000</f>
        <v>2301400000</v>
      </c>
      <c r="N60" s="65">
        <f>Лист1!L43*1000</f>
        <v>2301400000</v>
      </c>
      <c r="O60" s="25"/>
      <c r="P60" s="4"/>
      <c r="Q60" s="4"/>
      <c r="R60" s="3"/>
    </row>
    <row r="61" spans="1:18" ht="46.5" customHeight="1" x14ac:dyDescent="0.25">
      <c r="A61" s="6"/>
      <c r="B61" s="165" t="s">
        <v>82</v>
      </c>
      <c r="C61" s="138" t="s">
        <v>45</v>
      </c>
      <c r="D61" s="138" t="s">
        <v>46</v>
      </c>
      <c r="E61" s="138" t="s">
        <v>46</v>
      </c>
      <c r="F61" s="59" t="s">
        <v>2</v>
      </c>
      <c r="G61" s="66" t="e">
        <f>G62</f>
        <v>#REF!</v>
      </c>
      <c r="H61" s="65" t="e">
        <f>Лист1!#REF!*1000</f>
        <v>#REF!</v>
      </c>
      <c r="I61" s="65" t="e">
        <f>Лист1!#REF!*1000</f>
        <v>#REF!</v>
      </c>
      <c r="J61" s="65">
        <f>Лист1!H44*1000</f>
        <v>93800000</v>
      </c>
      <c r="K61" s="65">
        <f>Лист1!I44*1000</f>
        <v>93800000</v>
      </c>
      <c r="L61" s="65">
        <f>Лист1!J44*1000</f>
        <v>93800000</v>
      </c>
      <c r="M61" s="65">
        <f>Лист1!K44*1000</f>
        <v>93800000</v>
      </c>
      <c r="N61" s="65">
        <f>Лист1!L44*1000</f>
        <v>93800000</v>
      </c>
      <c r="O61" s="25"/>
      <c r="P61" s="4"/>
      <c r="Q61" s="4"/>
      <c r="R61" s="3"/>
    </row>
    <row r="62" spans="1:18" ht="30" x14ac:dyDescent="0.25">
      <c r="A62" s="6"/>
      <c r="B62" s="165"/>
      <c r="C62" s="138"/>
      <c r="D62" s="138"/>
      <c r="E62" s="138"/>
      <c r="F62" s="59" t="s">
        <v>61</v>
      </c>
      <c r="G62" s="65" t="e">
        <f>SUM(H62:N62)</f>
        <v>#REF!</v>
      </c>
      <c r="H62" s="65" t="e">
        <f>Лист1!#REF!*1000</f>
        <v>#REF!</v>
      </c>
      <c r="I62" s="65" t="e">
        <f>Лист1!#REF!*1000</f>
        <v>#REF!</v>
      </c>
      <c r="J62" s="65">
        <f>Лист1!H45*1000</f>
        <v>93800000</v>
      </c>
      <c r="K62" s="65">
        <f>Лист1!I45*1000</f>
        <v>93800000</v>
      </c>
      <c r="L62" s="65">
        <f>Лист1!J45*1000</f>
        <v>93800000</v>
      </c>
      <c r="M62" s="65">
        <f>Лист1!K45*1000</f>
        <v>93800000</v>
      </c>
      <c r="N62" s="65">
        <f>Лист1!L45*1000</f>
        <v>93800000</v>
      </c>
      <c r="O62" s="25"/>
      <c r="P62" s="4"/>
      <c r="Q62" s="4"/>
      <c r="R62" s="3"/>
    </row>
    <row r="63" spans="1:18" ht="51" customHeight="1" x14ac:dyDescent="0.25">
      <c r="A63" s="6"/>
      <c r="B63" s="168" t="s">
        <v>83</v>
      </c>
      <c r="C63" s="139" t="s">
        <v>47</v>
      </c>
      <c r="D63" s="139" t="s">
        <v>48</v>
      </c>
      <c r="E63" s="139" t="s">
        <v>48</v>
      </c>
      <c r="F63" s="59" t="s">
        <v>2</v>
      </c>
      <c r="G63" s="66" t="e">
        <f>G64</f>
        <v>#REF!</v>
      </c>
      <c r="H63" s="65" t="e">
        <f>Лист1!#REF!*1000</f>
        <v>#REF!</v>
      </c>
      <c r="I63" s="65" t="e">
        <f>Лист1!#REF!*1000</f>
        <v>#REF!</v>
      </c>
      <c r="J63" s="65">
        <f>Лист1!H46*1000</f>
        <v>294000000</v>
      </c>
      <c r="K63" s="65">
        <f>Лист1!I46*1000</f>
        <v>134000000</v>
      </c>
      <c r="L63" s="65">
        <f>Лист1!J46*1000</f>
        <v>0</v>
      </c>
      <c r="M63" s="65">
        <f>Лист1!K46*1000</f>
        <v>0</v>
      </c>
      <c r="N63" s="65">
        <f>Лист1!L46*1000</f>
        <v>0</v>
      </c>
      <c r="O63" s="25"/>
      <c r="P63" s="4"/>
      <c r="Q63" s="4"/>
      <c r="R63" s="3"/>
    </row>
    <row r="64" spans="1:18" ht="30" x14ac:dyDescent="0.25">
      <c r="A64" s="6"/>
      <c r="B64" s="169"/>
      <c r="C64" s="144"/>
      <c r="D64" s="144"/>
      <c r="E64" s="144"/>
      <c r="F64" s="59" t="s">
        <v>61</v>
      </c>
      <c r="G64" s="65" t="e">
        <f>SUM(H64:N64)</f>
        <v>#REF!</v>
      </c>
      <c r="H64" s="65" t="e">
        <f>Лист1!#REF!*1000</f>
        <v>#REF!</v>
      </c>
      <c r="I64" s="65" t="e">
        <f>Лист1!#REF!*1000</f>
        <v>#REF!</v>
      </c>
      <c r="J64" s="65">
        <f>Лист1!H47*1000</f>
        <v>294000000</v>
      </c>
      <c r="K64" s="65">
        <f>Лист1!I47*1000</f>
        <v>134000000</v>
      </c>
      <c r="L64" s="65">
        <f>Лист1!J47*1000</f>
        <v>0</v>
      </c>
      <c r="M64" s="65">
        <f>Лист1!K47*1000</f>
        <v>0</v>
      </c>
      <c r="N64" s="65">
        <f>Лист1!L47*1000</f>
        <v>0</v>
      </c>
      <c r="O64" s="25"/>
      <c r="P64" s="4"/>
      <c r="Q64" s="4"/>
      <c r="R64" s="3"/>
    </row>
    <row r="65" spans="1:18" ht="56.25" customHeight="1" x14ac:dyDescent="0.25">
      <c r="A65" s="6"/>
      <c r="B65" s="165" t="s">
        <v>84</v>
      </c>
      <c r="C65" s="138" t="s">
        <v>49</v>
      </c>
      <c r="D65" s="138" t="s">
        <v>50</v>
      </c>
      <c r="E65" s="138" t="s">
        <v>50</v>
      </c>
      <c r="F65" s="59" t="s">
        <v>2</v>
      </c>
      <c r="G65" s="66" t="e">
        <f>G66</f>
        <v>#REF!</v>
      </c>
      <c r="H65" s="65" t="e">
        <f>Лист1!#REF!*1000</f>
        <v>#REF!</v>
      </c>
      <c r="I65" s="65" t="e">
        <f>Лист1!#REF!*1000</f>
        <v>#REF!</v>
      </c>
      <c r="J65" s="65">
        <f>Лист1!H48*1000</f>
        <v>297500000</v>
      </c>
      <c r="K65" s="65">
        <f>Лист1!I48*1000</f>
        <v>238500000</v>
      </c>
      <c r="L65" s="65">
        <f>Лист1!J48*1000</f>
        <v>205400000</v>
      </c>
      <c r="M65" s="65">
        <f>Лист1!K48*1000</f>
        <v>148000000</v>
      </c>
      <c r="N65" s="65">
        <f>Лист1!L48*1000</f>
        <v>32000000</v>
      </c>
      <c r="O65" s="25"/>
      <c r="P65" s="4"/>
      <c r="Q65" s="4"/>
      <c r="R65" s="3"/>
    </row>
    <row r="66" spans="1:18" ht="48.75" customHeight="1" x14ac:dyDescent="0.25">
      <c r="A66" s="6"/>
      <c r="B66" s="165"/>
      <c r="C66" s="138"/>
      <c r="D66" s="138"/>
      <c r="E66" s="138"/>
      <c r="F66" s="59" t="s">
        <v>61</v>
      </c>
      <c r="G66" s="65" t="e">
        <f>SUM(H66:N66)</f>
        <v>#REF!</v>
      </c>
      <c r="H66" s="65" t="e">
        <f>Лист1!#REF!*1000</f>
        <v>#REF!</v>
      </c>
      <c r="I66" s="65" t="e">
        <f>Лист1!#REF!*1000</f>
        <v>#REF!</v>
      </c>
      <c r="J66" s="65">
        <f>Лист1!H49*1000</f>
        <v>297500000</v>
      </c>
      <c r="K66" s="65">
        <f>Лист1!I49*1000</f>
        <v>238500000</v>
      </c>
      <c r="L66" s="65">
        <f>Лист1!J49*1000</f>
        <v>205400000</v>
      </c>
      <c r="M66" s="65">
        <f>Лист1!K49*1000</f>
        <v>148000000</v>
      </c>
      <c r="N66" s="65">
        <f>Лист1!L49*1000</f>
        <v>32000000</v>
      </c>
      <c r="O66" s="25"/>
      <c r="P66" s="4"/>
      <c r="Q66" s="4"/>
      <c r="R66" s="3"/>
    </row>
    <row r="67" spans="1:18" x14ac:dyDescent="0.25">
      <c r="A67" s="6"/>
      <c r="B67" s="165" t="s">
        <v>85</v>
      </c>
      <c r="C67" s="138" t="s">
        <v>51</v>
      </c>
      <c r="D67" s="138" t="s">
        <v>52</v>
      </c>
      <c r="E67" s="138" t="s">
        <v>52</v>
      </c>
      <c r="F67" s="59" t="s">
        <v>2</v>
      </c>
      <c r="G67" s="66" t="e">
        <f>G68</f>
        <v>#REF!</v>
      </c>
      <c r="H67" s="65" t="e">
        <f>Лист1!#REF!*1000</f>
        <v>#REF!</v>
      </c>
      <c r="I67" s="65" t="e">
        <f>Лист1!#REF!*1000</f>
        <v>#REF!</v>
      </c>
      <c r="J67" s="65">
        <f>Лист1!H50*1000</f>
        <v>165000000</v>
      </c>
      <c r="K67" s="65">
        <f>Лист1!I50*1000</f>
        <v>165000000</v>
      </c>
      <c r="L67" s="65">
        <f>Лист1!J50*1000</f>
        <v>165000000</v>
      </c>
      <c r="M67" s="65">
        <f>Лист1!K50*1000</f>
        <v>165000000</v>
      </c>
      <c r="N67" s="65">
        <f>Лист1!L50*1000</f>
        <v>165000000</v>
      </c>
      <c r="O67" s="25"/>
      <c r="P67" s="4"/>
      <c r="Q67" s="4"/>
      <c r="R67" s="3"/>
    </row>
    <row r="68" spans="1:18" ht="39" customHeight="1" x14ac:dyDescent="0.25">
      <c r="A68" s="6"/>
      <c r="B68" s="165"/>
      <c r="C68" s="138"/>
      <c r="D68" s="138"/>
      <c r="E68" s="138"/>
      <c r="F68" s="59" t="s">
        <v>61</v>
      </c>
      <c r="G68" s="65" t="e">
        <f>SUM(H68:N68)</f>
        <v>#REF!</v>
      </c>
      <c r="H68" s="65" t="e">
        <f>Лист1!#REF!*1000</f>
        <v>#REF!</v>
      </c>
      <c r="I68" s="65" t="e">
        <f>Лист1!#REF!*1000</f>
        <v>#REF!</v>
      </c>
      <c r="J68" s="65">
        <f>Лист1!H51*1000</f>
        <v>165000000</v>
      </c>
      <c r="K68" s="65">
        <f>Лист1!I51*1000</f>
        <v>165000000</v>
      </c>
      <c r="L68" s="65">
        <f>Лист1!J51*1000</f>
        <v>165000000</v>
      </c>
      <c r="M68" s="65">
        <f>Лист1!K51*1000</f>
        <v>165000000</v>
      </c>
      <c r="N68" s="65">
        <f>Лист1!L51*1000</f>
        <v>165000000</v>
      </c>
      <c r="O68" s="25"/>
      <c r="P68" s="4"/>
      <c r="Q68" s="4"/>
      <c r="R68" s="3"/>
    </row>
    <row r="69" spans="1:18" x14ac:dyDescent="0.25">
      <c r="A69" s="6"/>
      <c r="B69" s="165" t="s">
        <v>86</v>
      </c>
      <c r="C69" s="138" t="s">
        <v>53</v>
      </c>
      <c r="D69" s="138" t="s">
        <v>52</v>
      </c>
      <c r="E69" s="138" t="s">
        <v>52</v>
      </c>
      <c r="F69" s="59" t="s">
        <v>2</v>
      </c>
      <c r="G69" s="66" t="e">
        <f>G70</f>
        <v>#REF!</v>
      </c>
      <c r="H69" s="65" t="e">
        <f>Лист1!#REF!*1000</f>
        <v>#REF!</v>
      </c>
      <c r="I69" s="65" t="e">
        <f>Лист1!#REF!*1000</f>
        <v>#REF!</v>
      </c>
      <c r="J69" s="65">
        <f>Лист1!H52*1000</f>
        <v>200000000</v>
      </c>
      <c r="K69" s="65">
        <f>Лист1!I52*1000</f>
        <v>200000000</v>
      </c>
      <c r="L69" s="65">
        <f>Лист1!J52*1000</f>
        <v>200000000</v>
      </c>
      <c r="M69" s="65">
        <f>Лист1!K52*1000</f>
        <v>200000000</v>
      </c>
      <c r="N69" s="65">
        <f>Лист1!L52*1000</f>
        <v>200000000</v>
      </c>
      <c r="O69" s="25"/>
      <c r="P69" s="4"/>
      <c r="Q69" s="4"/>
      <c r="R69" s="3"/>
    </row>
    <row r="70" spans="1:18" ht="33" customHeight="1" x14ac:dyDescent="0.25">
      <c r="A70" s="6"/>
      <c r="B70" s="165"/>
      <c r="C70" s="138"/>
      <c r="D70" s="138"/>
      <c r="E70" s="138"/>
      <c r="F70" s="59" t="s">
        <v>61</v>
      </c>
      <c r="G70" s="65" t="e">
        <f>SUM(H70:N70)</f>
        <v>#REF!</v>
      </c>
      <c r="H70" s="65" t="e">
        <f>Лист1!#REF!*1000</f>
        <v>#REF!</v>
      </c>
      <c r="I70" s="65" t="e">
        <f>Лист1!#REF!*1000</f>
        <v>#REF!</v>
      </c>
      <c r="J70" s="65">
        <f>Лист1!H53*1000</f>
        <v>200000000</v>
      </c>
      <c r="K70" s="65">
        <f>Лист1!I53*1000</f>
        <v>200000000</v>
      </c>
      <c r="L70" s="65">
        <f>Лист1!J53*1000</f>
        <v>200000000</v>
      </c>
      <c r="M70" s="65">
        <f>Лист1!K53*1000</f>
        <v>200000000</v>
      </c>
      <c r="N70" s="65">
        <f>Лист1!L53*1000</f>
        <v>200000000</v>
      </c>
      <c r="O70" s="25"/>
      <c r="P70" s="4"/>
      <c r="Q70" s="4"/>
      <c r="R70" s="3"/>
    </row>
    <row r="71" spans="1:18" ht="32.25" customHeight="1" x14ac:dyDescent="0.25">
      <c r="A71" s="6"/>
      <c r="B71" s="165" t="s">
        <v>87</v>
      </c>
      <c r="C71" s="138" t="s">
        <v>54</v>
      </c>
      <c r="D71" s="138" t="s">
        <v>55</v>
      </c>
      <c r="E71" s="138" t="s">
        <v>55</v>
      </c>
      <c r="F71" s="59" t="s">
        <v>2</v>
      </c>
      <c r="G71" s="66" t="e">
        <f>G72</f>
        <v>#REF!</v>
      </c>
      <c r="H71" s="65" t="e">
        <f>Лист1!#REF!*1000</f>
        <v>#REF!</v>
      </c>
      <c r="I71" s="65" t="e">
        <f>Лист1!#REF!*1000</f>
        <v>#REF!</v>
      </c>
      <c r="J71" s="65" t="e">
        <f>Лист1!#REF!*1000</f>
        <v>#REF!</v>
      </c>
      <c r="K71" s="65" t="e">
        <f>Лист1!#REF!*1000</f>
        <v>#REF!</v>
      </c>
      <c r="L71" s="65" t="e">
        <f>Лист1!#REF!*1000</f>
        <v>#REF!</v>
      </c>
      <c r="M71" s="65" t="e">
        <f>Лист1!#REF!*1000</f>
        <v>#REF!</v>
      </c>
      <c r="N71" s="65" t="e">
        <f>Лист1!#REF!*1000</f>
        <v>#REF!</v>
      </c>
      <c r="O71" s="25"/>
      <c r="P71" s="4"/>
      <c r="Q71" s="4"/>
      <c r="R71" s="3"/>
    </row>
    <row r="72" spans="1:18" ht="36.75" customHeight="1" x14ac:dyDescent="0.25">
      <c r="A72" s="6"/>
      <c r="B72" s="168"/>
      <c r="C72" s="139"/>
      <c r="D72" s="139"/>
      <c r="E72" s="139"/>
      <c r="F72" s="63" t="s">
        <v>61</v>
      </c>
      <c r="G72" s="65" t="e">
        <f>SUM(H72:N72)</f>
        <v>#REF!</v>
      </c>
      <c r="H72" s="65" t="e">
        <f>Лист1!#REF!*1000</f>
        <v>#REF!</v>
      </c>
      <c r="I72" s="65" t="e">
        <f>Лист1!#REF!*1000</f>
        <v>#REF!</v>
      </c>
      <c r="J72" s="65" t="e">
        <f>Лист1!#REF!*1000</f>
        <v>#REF!</v>
      </c>
      <c r="K72" s="65" t="e">
        <f>Лист1!#REF!*1000</f>
        <v>#REF!</v>
      </c>
      <c r="L72" s="65" t="e">
        <f>Лист1!#REF!*1000</f>
        <v>#REF!</v>
      </c>
      <c r="M72" s="65" t="e">
        <f>Лист1!#REF!*1000</f>
        <v>#REF!</v>
      </c>
      <c r="N72" s="65" t="e">
        <f>Лист1!#REF!*1000</f>
        <v>#REF!</v>
      </c>
      <c r="O72" s="25"/>
      <c r="P72" s="4"/>
      <c r="Q72" s="4"/>
      <c r="R72" s="3"/>
    </row>
    <row r="73" spans="1:18" ht="46.5" customHeight="1" x14ac:dyDescent="0.25">
      <c r="A73" s="6"/>
      <c r="B73" s="115" t="s">
        <v>88</v>
      </c>
      <c r="C73" s="125" t="s">
        <v>56</v>
      </c>
      <c r="D73" s="125" t="s">
        <v>57</v>
      </c>
      <c r="E73" s="125" t="s">
        <v>57</v>
      </c>
      <c r="F73" s="59" t="s">
        <v>2</v>
      </c>
      <c r="G73" s="66" t="e">
        <f>G74</f>
        <v>#REF!</v>
      </c>
      <c r="H73" s="65" t="e">
        <f>Лист1!#REF!*1000</f>
        <v>#REF!</v>
      </c>
      <c r="I73" s="65" t="e">
        <f>Лист1!#REF!*1000</f>
        <v>#REF!</v>
      </c>
      <c r="J73" s="65">
        <f>Лист1!H54*1000</f>
        <v>10000000000</v>
      </c>
      <c r="K73" s="65">
        <f>Лист1!I54*1000</f>
        <v>10000000000</v>
      </c>
      <c r="L73" s="65">
        <f>Лист1!J54*1000</f>
        <v>10000000000</v>
      </c>
      <c r="M73" s="65">
        <f>Лист1!K54*1000</f>
        <v>10000000000</v>
      </c>
      <c r="N73" s="65">
        <f>Лист1!L54*1000</f>
        <v>10000000000</v>
      </c>
      <c r="O73" s="25"/>
      <c r="P73" s="4"/>
      <c r="Q73" s="4"/>
      <c r="R73" s="3"/>
    </row>
    <row r="74" spans="1:18" ht="43.5" customHeight="1" x14ac:dyDescent="0.25">
      <c r="A74" s="6"/>
      <c r="B74" s="150"/>
      <c r="C74" s="126"/>
      <c r="D74" s="126"/>
      <c r="E74" s="126"/>
      <c r="F74" s="63" t="s">
        <v>61</v>
      </c>
      <c r="G74" s="65" t="e">
        <f>SUM(H74:N74)</f>
        <v>#REF!</v>
      </c>
      <c r="H74" s="65" t="e">
        <f>Лист1!#REF!*1000</f>
        <v>#REF!</v>
      </c>
      <c r="I74" s="65" t="e">
        <f>Лист1!#REF!*1000</f>
        <v>#REF!</v>
      </c>
      <c r="J74" s="65">
        <f>Лист1!H55*1000</f>
        <v>10000000000</v>
      </c>
      <c r="K74" s="65">
        <f>Лист1!I55*1000</f>
        <v>10000000000</v>
      </c>
      <c r="L74" s="65">
        <f>Лист1!J55*1000</f>
        <v>10000000000</v>
      </c>
      <c r="M74" s="65">
        <f>Лист1!K55*1000</f>
        <v>10000000000</v>
      </c>
      <c r="N74" s="65">
        <f>Лист1!L55*1000</f>
        <v>10000000000</v>
      </c>
      <c r="O74" s="25"/>
      <c r="P74" s="4"/>
      <c r="Q74" s="4"/>
      <c r="R74" s="3"/>
    </row>
    <row r="75" spans="1:18" x14ac:dyDescent="0.25">
      <c r="A75" s="6"/>
      <c r="B75" s="115" t="s">
        <v>89</v>
      </c>
      <c r="C75" s="122" t="s">
        <v>58</v>
      </c>
      <c r="D75" s="122" t="s">
        <v>59</v>
      </c>
      <c r="E75" s="125" t="s">
        <v>59</v>
      </c>
      <c r="F75" s="59" t="s">
        <v>2</v>
      </c>
      <c r="G75" s="66" t="e">
        <f>G76</f>
        <v>#REF!</v>
      </c>
      <c r="H75" s="65" t="e">
        <f>Лист1!#REF!*1000</f>
        <v>#REF!</v>
      </c>
      <c r="I75" s="65" t="e">
        <f>Лист1!#REF!*1000</f>
        <v>#REF!</v>
      </c>
      <c r="J75" s="65">
        <f>Лист1!H56*1000</f>
        <v>100000000</v>
      </c>
      <c r="K75" s="65">
        <f>Лист1!I56*1000</f>
        <v>50000000</v>
      </c>
      <c r="L75" s="65">
        <f>Лист1!J56*1000</f>
        <v>50000000</v>
      </c>
      <c r="M75" s="65">
        <f>Лист1!K56*1000</f>
        <v>50000000</v>
      </c>
      <c r="N75" s="65">
        <f>Лист1!L56*1000</f>
        <v>50000000</v>
      </c>
      <c r="O75" s="25"/>
      <c r="P75" s="4"/>
      <c r="Q75" s="4"/>
      <c r="R75" s="3"/>
    </row>
    <row r="76" spans="1:18" ht="50.25" customHeight="1" x14ac:dyDescent="0.25">
      <c r="A76" s="6"/>
      <c r="B76" s="150"/>
      <c r="C76" s="124"/>
      <c r="D76" s="124"/>
      <c r="E76" s="126"/>
      <c r="F76" s="63" t="s">
        <v>61</v>
      </c>
      <c r="G76" s="65" t="e">
        <f>SUM(H76:N76)</f>
        <v>#REF!</v>
      </c>
      <c r="H76" s="65" t="e">
        <f>Лист1!#REF!*1000</f>
        <v>#REF!</v>
      </c>
      <c r="I76" s="65" t="e">
        <f>Лист1!#REF!*1000</f>
        <v>#REF!</v>
      </c>
      <c r="J76" s="65">
        <f>Лист1!H57*1000</f>
        <v>100000000</v>
      </c>
      <c r="K76" s="65">
        <f>Лист1!I57*1000</f>
        <v>50000000</v>
      </c>
      <c r="L76" s="65">
        <f>Лист1!J57*1000</f>
        <v>50000000</v>
      </c>
      <c r="M76" s="65">
        <f>Лист1!K57*1000</f>
        <v>50000000</v>
      </c>
      <c r="N76" s="65">
        <f>Лист1!L57*1000</f>
        <v>50000000</v>
      </c>
      <c r="O76" s="25"/>
      <c r="P76" s="4"/>
      <c r="Q76" s="4"/>
      <c r="R76" s="3"/>
    </row>
    <row r="77" spans="1:18" ht="15" customHeight="1" x14ac:dyDescent="0.25">
      <c r="A77" s="6"/>
      <c r="B77" s="115" t="s">
        <v>90</v>
      </c>
      <c r="C77" s="125" t="s">
        <v>104</v>
      </c>
      <c r="D77" s="147" t="s">
        <v>93</v>
      </c>
      <c r="E77" s="147" t="s">
        <v>93</v>
      </c>
      <c r="F77" s="67" t="s">
        <v>2</v>
      </c>
      <c r="G77" s="66" t="e">
        <f>G78+G79</f>
        <v>#REF!</v>
      </c>
      <c r="H77" s="65" t="e">
        <f>Лист1!#REF!*1000</f>
        <v>#REF!</v>
      </c>
      <c r="I77" s="65" t="e">
        <f>Лист1!#REF!*1000</f>
        <v>#REF!</v>
      </c>
      <c r="J77" s="65">
        <f>Лист1!H58*1000</f>
        <v>390000000</v>
      </c>
      <c r="K77" s="65">
        <f>Лист1!I58*1000</f>
        <v>421500000</v>
      </c>
      <c r="L77" s="65">
        <f>Лист1!J58*1000</f>
        <v>320000000</v>
      </c>
      <c r="M77" s="65">
        <f>Лист1!K58*1000</f>
        <v>470000000</v>
      </c>
      <c r="N77" s="65">
        <f>Лист1!L58*1000</f>
        <v>330500000</v>
      </c>
      <c r="O77" s="25"/>
      <c r="P77" s="4"/>
      <c r="Q77" s="4"/>
      <c r="R77" s="3"/>
    </row>
    <row r="78" spans="1:18" ht="31.5" customHeight="1" x14ac:dyDescent="0.25">
      <c r="A78" s="6"/>
      <c r="B78" s="150"/>
      <c r="C78" s="126"/>
      <c r="D78" s="172"/>
      <c r="E78" s="172"/>
      <c r="F78" s="68" t="s">
        <v>37</v>
      </c>
      <c r="G78" s="65" t="e">
        <f>SUM(H78:N78)</f>
        <v>#REF!</v>
      </c>
      <c r="H78" s="65" t="e">
        <f>Лист1!#REF!*1000</f>
        <v>#REF!</v>
      </c>
      <c r="I78" s="65" t="e">
        <f>Лист1!#REF!*1000</f>
        <v>#REF!</v>
      </c>
      <c r="J78" s="65">
        <f>Лист1!H59*1000</f>
        <v>0</v>
      </c>
      <c r="K78" s="65">
        <f>Лист1!I59*1000</f>
        <v>0</v>
      </c>
      <c r="L78" s="65">
        <f>Лист1!J59*1000</f>
        <v>0</v>
      </c>
      <c r="M78" s="65">
        <f>Лист1!K59*1000</f>
        <v>0</v>
      </c>
      <c r="N78" s="65">
        <f>Лист1!L59*1000</f>
        <v>0</v>
      </c>
      <c r="O78" s="25"/>
      <c r="P78" s="4"/>
      <c r="Q78" s="4"/>
      <c r="R78" s="3"/>
    </row>
    <row r="79" spans="1:18" ht="60.75" customHeight="1" x14ac:dyDescent="0.25">
      <c r="A79" s="6"/>
      <c r="B79" s="116"/>
      <c r="C79" s="127"/>
      <c r="D79" s="148"/>
      <c r="E79" s="148"/>
      <c r="F79" s="63" t="s">
        <v>61</v>
      </c>
      <c r="G79" s="65" t="e">
        <f>SUM(H79:N79)</f>
        <v>#REF!</v>
      </c>
      <c r="H79" s="65" t="e">
        <f>Лист1!#REF!*1000</f>
        <v>#REF!</v>
      </c>
      <c r="I79" s="65" t="e">
        <f>Лист1!#REF!*1000</f>
        <v>#REF!</v>
      </c>
      <c r="J79" s="65">
        <f>Лист1!H60*1000</f>
        <v>390000000</v>
      </c>
      <c r="K79" s="65">
        <f>Лист1!I60*1000</f>
        <v>421500000</v>
      </c>
      <c r="L79" s="65">
        <f>Лист1!J60*1000</f>
        <v>320000000</v>
      </c>
      <c r="M79" s="65">
        <f>Лист1!K60*1000</f>
        <v>470000000</v>
      </c>
      <c r="N79" s="65">
        <f>Лист1!L60*1000</f>
        <v>330500000</v>
      </c>
      <c r="O79" s="25"/>
      <c r="P79" s="4"/>
      <c r="Q79" s="4"/>
      <c r="R79" s="3"/>
    </row>
    <row r="80" spans="1:18" x14ac:dyDescent="0.25">
      <c r="A80" s="6"/>
      <c r="B80" s="115" t="s">
        <v>91</v>
      </c>
      <c r="C80" s="125" t="s">
        <v>102</v>
      </c>
      <c r="D80" s="115" t="s">
        <v>95</v>
      </c>
      <c r="E80" s="147" t="s">
        <v>60</v>
      </c>
      <c r="F80" s="67" t="s">
        <v>2</v>
      </c>
      <c r="G80" s="66" t="e">
        <f>G81+G82</f>
        <v>#REF!</v>
      </c>
      <c r="H80" s="65" t="e">
        <f>Лист1!#REF!*1000</f>
        <v>#REF!</v>
      </c>
      <c r="I80" s="65" t="e">
        <f>Лист1!#REF!*1000</f>
        <v>#REF!</v>
      </c>
      <c r="J80" s="65">
        <f>Лист1!H61*1000</f>
        <v>195000000</v>
      </c>
      <c r="K80" s="65">
        <f>Лист1!I61*1000</f>
        <v>200000000</v>
      </c>
      <c r="L80" s="65">
        <f>Лист1!J61*1000</f>
        <v>300000000</v>
      </c>
      <c r="M80" s="65">
        <f>Лист1!K61*1000</f>
        <v>300000000</v>
      </c>
      <c r="N80" s="65">
        <f>Лист1!L61*1000</f>
        <v>300000000</v>
      </c>
      <c r="O80" s="25"/>
      <c r="P80" s="4"/>
      <c r="Q80" s="4"/>
      <c r="R80" s="3"/>
    </row>
    <row r="81" spans="1:18" ht="73.5" customHeight="1" x14ac:dyDescent="0.25">
      <c r="A81" s="6"/>
      <c r="B81" s="150"/>
      <c r="C81" s="126"/>
      <c r="D81" s="150"/>
      <c r="E81" s="172"/>
      <c r="F81" s="68" t="s">
        <v>37</v>
      </c>
      <c r="G81" s="65" t="e">
        <f>SUM(H81:N81)</f>
        <v>#REF!</v>
      </c>
      <c r="H81" s="65" t="e">
        <f>Лист1!#REF!*1000</f>
        <v>#REF!</v>
      </c>
      <c r="I81" s="65" t="e">
        <f>Лист1!#REF!*1000</f>
        <v>#REF!</v>
      </c>
      <c r="J81" s="65">
        <f>Лист1!H62*1000</f>
        <v>0</v>
      </c>
      <c r="K81" s="65">
        <f>Лист1!I62*1000</f>
        <v>0</v>
      </c>
      <c r="L81" s="65">
        <f>Лист1!J62*1000</f>
        <v>100000000</v>
      </c>
      <c r="M81" s="65">
        <f>Лист1!K62*1000</f>
        <v>100000000</v>
      </c>
      <c r="N81" s="65">
        <f>Лист1!L62*1000</f>
        <v>100000000</v>
      </c>
      <c r="O81" s="25"/>
      <c r="P81" s="4"/>
      <c r="Q81" s="4"/>
      <c r="R81" s="3"/>
    </row>
    <row r="82" spans="1:18" ht="162.75" customHeight="1" x14ac:dyDescent="0.25">
      <c r="A82" s="6"/>
      <c r="B82" s="150"/>
      <c r="C82" s="126"/>
      <c r="D82" s="54" t="s">
        <v>97</v>
      </c>
      <c r="E82" s="172"/>
      <c r="F82" s="43" t="s">
        <v>61</v>
      </c>
      <c r="G82" s="65" t="e">
        <f>SUM(H82:N82)</f>
        <v>#REF!</v>
      </c>
      <c r="H82" s="65" t="e">
        <f>Лист1!#REF!*1000</f>
        <v>#REF!</v>
      </c>
      <c r="I82" s="65" t="e">
        <f>Лист1!#REF!*1000</f>
        <v>#REF!</v>
      </c>
      <c r="J82" s="65">
        <f>Лист1!H63*1000</f>
        <v>195000000</v>
      </c>
      <c r="K82" s="65">
        <f>Лист1!I63*1000</f>
        <v>200000000</v>
      </c>
      <c r="L82" s="65">
        <f>Лист1!J63*1000</f>
        <v>200000000</v>
      </c>
      <c r="M82" s="65">
        <f>Лист1!K63*1000</f>
        <v>200000000</v>
      </c>
      <c r="N82" s="65">
        <f>Лист1!L63*1000</f>
        <v>200000000</v>
      </c>
      <c r="O82" s="25"/>
      <c r="P82" s="4"/>
      <c r="Q82" s="4"/>
      <c r="R82" s="3"/>
    </row>
    <row r="83" spans="1:18" ht="36" customHeight="1" x14ac:dyDescent="0.25">
      <c r="A83" s="6"/>
      <c r="B83" s="173" t="s">
        <v>124</v>
      </c>
      <c r="C83" s="174"/>
      <c r="D83" s="174"/>
      <c r="E83" s="174"/>
      <c r="F83" s="67" t="s">
        <v>2</v>
      </c>
      <c r="G83" s="58" t="e">
        <f>SUM(G51,G53,G55,G57,G59,G61,G63,G65,G67,G69,G71,G73,G75,G77,G80)</f>
        <v>#REF!</v>
      </c>
      <c r="H83" s="58" t="e">
        <f t="shared" ref="H83:N83" si="7">SUM(H51,H53,H55,H57,H59,H61,H63,H65,H67,H69,H71,H73,H75,H77,H80)</f>
        <v>#REF!</v>
      </c>
      <c r="I83" s="58" t="e">
        <f t="shared" si="7"/>
        <v>#REF!</v>
      </c>
      <c r="J83" s="58" t="e">
        <f t="shared" si="7"/>
        <v>#REF!</v>
      </c>
      <c r="K83" s="58" t="e">
        <f t="shared" si="7"/>
        <v>#REF!</v>
      </c>
      <c r="L83" s="58" t="e">
        <f t="shared" si="7"/>
        <v>#REF!</v>
      </c>
      <c r="M83" s="58" t="e">
        <f t="shared" si="7"/>
        <v>#REF!</v>
      </c>
      <c r="N83" s="58" t="e">
        <f t="shared" si="7"/>
        <v>#REF!</v>
      </c>
      <c r="O83" s="25"/>
      <c r="P83" s="3"/>
      <c r="Q83" s="3"/>
      <c r="R83" s="3"/>
    </row>
    <row r="84" spans="1:18" ht="24.75" customHeight="1" x14ac:dyDescent="0.25">
      <c r="A84" s="6"/>
      <c r="B84" s="175"/>
      <c r="C84" s="176"/>
      <c r="D84" s="176"/>
      <c r="E84" s="176"/>
      <c r="F84" s="64" t="s">
        <v>37</v>
      </c>
      <c r="G84" s="58" t="e">
        <f>SUM(G52,G54,G56,G58,G78,G81)</f>
        <v>#REF!</v>
      </c>
      <c r="H84" s="58" t="e">
        <f t="shared" ref="H84:N84" si="8">SUM(H52,H54,H56,H58,H78,H81)</f>
        <v>#REF!</v>
      </c>
      <c r="I84" s="58" t="e">
        <f t="shared" si="8"/>
        <v>#REF!</v>
      </c>
      <c r="J84" s="58">
        <f t="shared" si="8"/>
        <v>0</v>
      </c>
      <c r="K84" s="58">
        <f t="shared" si="8"/>
        <v>2000000000</v>
      </c>
      <c r="L84" s="58">
        <f t="shared" si="8"/>
        <v>199920000000</v>
      </c>
      <c r="M84" s="58">
        <f t="shared" si="8"/>
        <v>148368000000</v>
      </c>
      <c r="N84" s="58">
        <f t="shared" si="8"/>
        <v>35930000000</v>
      </c>
      <c r="O84" s="25"/>
      <c r="P84" s="3"/>
      <c r="Q84" s="3"/>
      <c r="R84" s="3"/>
    </row>
    <row r="85" spans="1:18" ht="30" x14ac:dyDescent="0.25">
      <c r="A85" s="6"/>
      <c r="B85" s="177"/>
      <c r="C85" s="178"/>
      <c r="D85" s="178"/>
      <c r="E85" s="178"/>
      <c r="F85" s="59" t="s">
        <v>61</v>
      </c>
      <c r="G85" s="58" t="e">
        <f>SUM(G60,G62,G64,G66,G68,G70,G72,G74,G76,G79,G82)</f>
        <v>#REF!</v>
      </c>
      <c r="H85" s="58" t="e">
        <f t="shared" ref="H85:N85" si="9">SUM(H60,H62,H64,H66,H68,H70,H72,H74,H76,H79,H82)</f>
        <v>#REF!</v>
      </c>
      <c r="I85" s="58" t="e">
        <f t="shared" si="9"/>
        <v>#REF!</v>
      </c>
      <c r="J85" s="58" t="e">
        <f t="shared" si="9"/>
        <v>#REF!</v>
      </c>
      <c r="K85" s="58" t="e">
        <f t="shared" si="9"/>
        <v>#REF!</v>
      </c>
      <c r="L85" s="58" t="e">
        <f t="shared" si="9"/>
        <v>#REF!</v>
      </c>
      <c r="M85" s="58" t="e">
        <f t="shared" si="9"/>
        <v>#REF!</v>
      </c>
      <c r="N85" s="58" t="e">
        <f t="shared" si="9"/>
        <v>#REF!</v>
      </c>
      <c r="O85" s="25"/>
      <c r="P85" s="3"/>
      <c r="Q85" s="3"/>
      <c r="R85" s="3"/>
    </row>
    <row r="86" spans="1:18" ht="89.25" customHeight="1" x14ac:dyDescent="0.25">
      <c r="A86" s="6"/>
      <c r="B86" s="179" t="s">
        <v>62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25"/>
    </row>
    <row r="87" spans="1:18" ht="21" customHeight="1" x14ac:dyDescent="0.25">
      <c r="A87" s="6"/>
      <c r="B87" s="137" t="s">
        <v>63</v>
      </c>
      <c r="C87" s="166" t="s">
        <v>119</v>
      </c>
      <c r="D87" s="139" t="s">
        <v>96</v>
      </c>
      <c r="E87" s="138" t="s">
        <v>25</v>
      </c>
      <c r="F87" s="24" t="s">
        <v>2</v>
      </c>
      <c r="G87" s="65" t="e">
        <f>SUM(H87:N87)</f>
        <v>#REF!</v>
      </c>
      <c r="H87" s="65" t="e">
        <f>Лист1!#REF!*1000</f>
        <v>#REF!</v>
      </c>
      <c r="I87" s="65" t="e">
        <f>Лист1!#REF!*1000</f>
        <v>#REF!</v>
      </c>
      <c r="J87" s="65">
        <f>Лист1!H68*1000</f>
        <v>12082000000</v>
      </c>
      <c r="K87" s="65">
        <f>Лист1!I68*1000</f>
        <v>0</v>
      </c>
      <c r="L87" s="65">
        <f>Лист1!J68*1000</f>
        <v>10000000000</v>
      </c>
      <c r="M87" s="65">
        <f>Лист1!K68*1000</f>
        <v>237500000000</v>
      </c>
      <c r="N87" s="65">
        <f>Лист1!L68*1000</f>
        <v>237500000000</v>
      </c>
      <c r="O87" s="25"/>
    </row>
    <row r="88" spans="1:18" ht="48.75" customHeight="1" x14ac:dyDescent="0.25">
      <c r="A88" s="6"/>
      <c r="B88" s="137"/>
      <c r="C88" s="167"/>
      <c r="D88" s="144"/>
      <c r="E88" s="138"/>
      <c r="F88" s="24" t="s">
        <v>37</v>
      </c>
      <c r="G88" s="65" t="e">
        <f t="shared" ref="G88:G101" si="10">SUM(H88:N88)</f>
        <v>#REF!</v>
      </c>
      <c r="H88" s="65" t="e">
        <f>Лист1!#REF!*1000</f>
        <v>#REF!</v>
      </c>
      <c r="I88" s="65" t="e">
        <f>Лист1!#REF!*1000</f>
        <v>#REF!</v>
      </c>
      <c r="J88" s="65">
        <f>Лист1!H69*1000</f>
        <v>12082000000</v>
      </c>
      <c r="K88" s="65">
        <f>Лист1!I69*1000</f>
        <v>0</v>
      </c>
      <c r="L88" s="65">
        <f>Лист1!J69*1000</f>
        <v>10000000000</v>
      </c>
      <c r="M88" s="65">
        <f>Лист1!K69*1000</f>
        <v>237500000000</v>
      </c>
      <c r="N88" s="65">
        <f>Лист1!L69*1000</f>
        <v>237500000000</v>
      </c>
      <c r="O88" s="25"/>
    </row>
    <row r="89" spans="1:18" ht="54.75" customHeight="1" x14ac:dyDescent="0.25">
      <c r="A89" s="6"/>
      <c r="B89" s="137" t="s">
        <v>64</v>
      </c>
      <c r="C89" s="138" t="s">
        <v>120</v>
      </c>
      <c r="D89" s="139" t="s">
        <v>96</v>
      </c>
      <c r="E89" s="138" t="s">
        <v>25</v>
      </c>
      <c r="F89" s="24" t="s">
        <v>2</v>
      </c>
      <c r="G89" s="65" t="e">
        <f t="shared" si="10"/>
        <v>#REF!</v>
      </c>
      <c r="H89" s="65" t="e">
        <f>Лист1!#REF!*1000</f>
        <v>#REF!</v>
      </c>
      <c r="I89" s="65" t="e">
        <f>Лист1!#REF!*1000</f>
        <v>#REF!</v>
      </c>
      <c r="J89" s="65">
        <f>Лист1!H70*1000</f>
        <v>0</v>
      </c>
      <c r="K89" s="65">
        <f>Лист1!I70*1000</f>
        <v>0</v>
      </c>
      <c r="L89" s="65">
        <f>Лист1!J70*1000</f>
        <v>70000000000</v>
      </c>
      <c r="M89" s="65">
        <f>Лист1!K70*1000</f>
        <v>70000000000</v>
      </c>
      <c r="N89" s="65">
        <f>Лист1!L70*1000</f>
        <v>70000000000</v>
      </c>
      <c r="O89" s="25"/>
    </row>
    <row r="90" spans="1:18" ht="72" customHeight="1" x14ac:dyDescent="0.25">
      <c r="A90" s="6"/>
      <c r="B90" s="137"/>
      <c r="C90" s="138"/>
      <c r="D90" s="144"/>
      <c r="E90" s="138"/>
      <c r="F90" s="24" t="s">
        <v>37</v>
      </c>
      <c r="G90" s="65" t="e">
        <f t="shared" si="10"/>
        <v>#REF!</v>
      </c>
      <c r="H90" s="65" t="e">
        <f>Лист1!#REF!*1000</f>
        <v>#REF!</v>
      </c>
      <c r="I90" s="65" t="e">
        <f>Лист1!#REF!*1000</f>
        <v>#REF!</v>
      </c>
      <c r="J90" s="65">
        <f>Лист1!H71*1000</f>
        <v>0</v>
      </c>
      <c r="K90" s="65">
        <f>Лист1!I71*1000</f>
        <v>0</v>
      </c>
      <c r="L90" s="65">
        <f>Лист1!J71*1000</f>
        <v>70000000000</v>
      </c>
      <c r="M90" s="65">
        <f>Лист1!K71*1000</f>
        <v>70000000000</v>
      </c>
      <c r="N90" s="65">
        <f>Лист1!L71*1000</f>
        <v>70000000000</v>
      </c>
      <c r="O90" s="25"/>
    </row>
    <row r="91" spans="1:18" ht="15" customHeight="1" x14ac:dyDescent="0.25">
      <c r="A91" s="6"/>
      <c r="B91" s="137" t="s">
        <v>65</v>
      </c>
      <c r="C91" s="138" t="s">
        <v>66</v>
      </c>
      <c r="D91" s="139" t="s">
        <v>95</v>
      </c>
      <c r="E91" s="138" t="s">
        <v>23</v>
      </c>
      <c r="F91" s="24" t="s">
        <v>2</v>
      </c>
      <c r="G91" s="65" t="e">
        <f t="shared" si="10"/>
        <v>#REF!</v>
      </c>
      <c r="H91" s="65" t="e">
        <f>Лист1!#REF!*1000</f>
        <v>#REF!</v>
      </c>
      <c r="I91" s="65" t="e">
        <f>Лист1!#REF!*1000</f>
        <v>#REF!</v>
      </c>
      <c r="J91" s="65" t="e">
        <f>Лист1!#REF!*1000</f>
        <v>#REF!</v>
      </c>
      <c r="K91" s="65" t="e">
        <f>Лист1!#REF!*1000</f>
        <v>#REF!</v>
      </c>
      <c r="L91" s="65" t="e">
        <f>Лист1!#REF!*1000</f>
        <v>#REF!</v>
      </c>
      <c r="M91" s="65" t="e">
        <f>Лист1!#REF!*1000</f>
        <v>#REF!</v>
      </c>
      <c r="N91" s="65" t="e">
        <f>Лист1!#REF!*1000</f>
        <v>#REF!</v>
      </c>
      <c r="O91" s="25"/>
    </row>
    <row r="92" spans="1:18" ht="60" customHeight="1" x14ac:dyDescent="0.25">
      <c r="A92" s="6"/>
      <c r="B92" s="137"/>
      <c r="C92" s="138"/>
      <c r="D92" s="140"/>
      <c r="E92" s="138"/>
      <c r="F92" s="59" t="s">
        <v>38</v>
      </c>
      <c r="G92" s="65" t="e">
        <f t="shared" si="10"/>
        <v>#REF!</v>
      </c>
      <c r="H92" s="65" t="e">
        <f>Лист1!#REF!*1000</f>
        <v>#REF!</v>
      </c>
      <c r="I92" s="65" t="e">
        <f>Лист1!#REF!*1000</f>
        <v>#REF!</v>
      </c>
      <c r="J92" s="65" t="e">
        <f>Лист1!#REF!*1000</f>
        <v>#REF!</v>
      </c>
      <c r="K92" s="65" t="e">
        <f>Лист1!#REF!*1000</f>
        <v>#REF!</v>
      </c>
      <c r="L92" s="65" t="e">
        <f>Лист1!#REF!*1000</f>
        <v>#REF!</v>
      </c>
      <c r="M92" s="65" t="e">
        <f>Лист1!#REF!*1000</f>
        <v>#REF!</v>
      </c>
      <c r="N92" s="65" t="e">
        <f>Лист1!#REF!*1000</f>
        <v>#REF!</v>
      </c>
      <c r="O92" s="25"/>
    </row>
    <row r="93" spans="1:18" x14ac:dyDescent="0.25">
      <c r="A93" s="6"/>
      <c r="B93" s="137"/>
      <c r="C93" s="138"/>
      <c r="D93" s="141"/>
      <c r="E93" s="138"/>
      <c r="F93" s="24" t="s">
        <v>37</v>
      </c>
      <c r="G93" s="65" t="e">
        <f t="shared" si="10"/>
        <v>#REF!</v>
      </c>
      <c r="H93" s="65" t="e">
        <f>Лист1!#REF!*1000</f>
        <v>#REF!</v>
      </c>
      <c r="I93" s="65" t="e">
        <f>Лист1!#REF!*1000</f>
        <v>#REF!</v>
      </c>
      <c r="J93" s="65" t="e">
        <f>Лист1!#REF!*1000</f>
        <v>#REF!</v>
      </c>
      <c r="K93" s="65" t="e">
        <f>Лист1!#REF!*1000</f>
        <v>#REF!</v>
      </c>
      <c r="L93" s="65" t="e">
        <f>Лист1!#REF!*1000</f>
        <v>#REF!</v>
      </c>
      <c r="M93" s="65" t="e">
        <f>Лист1!#REF!*1000</f>
        <v>#REF!</v>
      </c>
      <c r="N93" s="65" t="e">
        <f>Лист1!#REF!*1000</f>
        <v>#REF!</v>
      </c>
      <c r="O93" s="25"/>
    </row>
    <row r="94" spans="1:18" ht="55.5" customHeight="1" x14ac:dyDescent="0.25">
      <c r="A94" s="6"/>
      <c r="B94" s="142" t="s">
        <v>67</v>
      </c>
      <c r="C94" s="139" t="s">
        <v>68</v>
      </c>
      <c r="D94" s="139" t="s">
        <v>96</v>
      </c>
      <c r="E94" s="138" t="s">
        <v>25</v>
      </c>
      <c r="F94" s="24" t="s">
        <v>2</v>
      </c>
      <c r="G94" s="65" t="e">
        <f t="shared" si="10"/>
        <v>#REF!</v>
      </c>
      <c r="H94" s="65" t="e">
        <f>Лист1!#REF!*1000</f>
        <v>#REF!</v>
      </c>
      <c r="I94" s="65" t="e">
        <f>Лист1!#REF!*1000</f>
        <v>#REF!</v>
      </c>
      <c r="J94" s="65">
        <f>Лист1!H72*1000</f>
        <v>0</v>
      </c>
      <c r="K94" s="65">
        <f>Лист1!I72*1000</f>
        <v>0</v>
      </c>
      <c r="L94" s="65">
        <f>Лист1!J72*1000</f>
        <v>45000000000</v>
      </c>
      <c r="M94" s="65">
        <f>Лист1!K72*1000</f>
        <v>45000000000</v>
      </c>
      <c r="N94" s="65">
        <f>Лист1!L72*1000</f>
        <v>0</v>
      </c>
      <c r="O94" s="25"/>
    </row>
    <row r="95" spans="1:18" x14ac:dyDescent="0.25">
      <c r="A95" s="6"/>
      <c r="B95" s="143"/>
      <c r="C95" s="144"/>
      <c r="D95" s="144"/>
      <c r="E95" s="138"/>
      <c r="F95" s="24" t="s">
        <v>37</v>
      </c>
      <c r="G95" s="65" t="e">
        <f t="shared" si="10"/>
        <v>#REF!</v>
      </c>
      <c r="H95" s="65" t="e">
        <f>Лист1!#REF!*1000</f>
        <v>#REF!</v>
      </c>
      <c r="I95" s="65" t="e">
        <f>Лист1!#REF!*1000</f>
        <v>#REF!</v>
      </c>
      <c r="J95" s="65">
        <f>Лист1!H73*1000</f>
        <v>0</v>
      </c>
      <c r="K95" s="65">
        <f>Лист1!I73*1000</f>
        <v>0</v>
      </c>
      <c r="L95" s="65">
        <f>Лист1!J73*1000</f>
        <v>45000000000</v>
      </c>
      <c r="M95" s="65">
        <f>Лист1!K73*1000</f>
        <v>45000000000</v>
      </c>
      <c r="N95" s="65">
        <f>Лист1!L73*1000</f>
        <v>0</v>
      </c>
      <c r="O95" s="25"/>
    </row>
    <row r="96" spans="1:18" ht="15" customHeight="1" x14ac:dyDescent="0.25">
      <c r="A96" s="6"/>
      <c r="B96" s="137" t="s">
        <v>69</v>
      </c>
      <c r="C96" s="138" t="s">
        <v>70</v>
      </c>
      <c r="D96" s="139" t="s">
        <v>96</v>
      </c>
      <c r="E96" s="138" t="s">
        <v>25</v>
      </c>
      <c r="F96" s="24" t="s">
        <v>2</v>
      </c>
      <c r="G96" s="65" t="e">
        <f t="shared" si="10"/>
        <v>#REF!</v>
      </c>
      <c r="H96" s="65" t="e">
        <f>Лист1!#REF!*1000</f>
        <v>#REF!</v>
      </c>
      <c r="I96" s="65" t="e">
        <f>Лист1!#REF!*1000</f>
        <v>#REF!</v>
      </c>
      <c r="J96" s="65">
        <f>Лист1!H74*1000</f>
        <v>0</v>
      </c>
      <c r="K96" s="65">
        <f>Лист1!I74*1000</f>
        <v>0</v>
      </c>
      <c r="L96" s="65">
        <f>Лист1!J74*1000</f>
        <v>11000000000</v>
      </c>
      <c r="M96" s="65">
        <f>Лист1!K74*1000</f>
        <v>15000000000</v>
      </c>
      <c r="N96" s="65">
        <f>Лист1!L74*1000</f>
        <v>15000000000</v>
      </c>
      <c r="O96" s="25"/>
    </row>
    <row r="97" spans="1:15" ht="54.75" customHeight="1" x14ac:dyDescent="0.25">
      <c r="A97" s="6"/>
      <c r="B97" s="137"/>
      <c r="C97" s="138"/>
      <c r="D97" s="144"/>
      <c r="E97" s="138"/>
      <c r="F97" s="29" t="s">
        <v>37</v>
      </c>
      <c r="G97" s="65" t="e">
        <f t="shared" si="10"/>
        <v>#REF!</v>
      </c>
      <c r="H97" s="65" t="e">
        <f>Лист1!#REF!*1000</f>
        <v>#REF!</v>
      </c>
      <c r="I97" s="65" t="e">
        <f>Лист1!#REF!*1000</f>
        <v>#REF!</v>
      </c>
      <c r="J97" s="65">
        <f>Лист1!H75*1000</f>
        <v>0</v>
      </c>
      <c r="K97" s="65">
        <f>Лист1!I75*1000</f>
        <v>0</v>
      </c>
      <c r="L97" s="65">
        <f>Лист1!J75*1000</f>
        <v>11000000000</v>
      </c>
      <c r="M97" s="65">
        <f>Лист1!K75*1000</f>
        <v>15000000000</v>
      </c>
      <c r="N97" s="65">
        <f>Лист1!L75*1000</f>
        <v>15000000000</v>
      </c>
      <c r="O97" s="25"/>
    </row>
    <row r="98" spans="1:15" ht="15" customHeight="1" x14ac:dyDescent="0.25">
      <c r="A98" s="6"/>
      <c r="B98" s="142" t="s">
        <v>71</v>
      </c>
      <c r="C98" s="139" t="s">
        <v>116</v>
      </c>
      <c r="D98" s="139" t="s">
        <v>96</v>
      </c>
      <c r="E98" s="138" t="s">
        <v>25</v>
      </c>
      <c r="F98" s="33" t="s">
        <v>2</v>
      </c>
      <c r="G98" s="65" t="e">
        <f t="shared" si="10"/>
        <v>#REF!</v>
      </c>
      <c r="H98" s="65" t="e">
        <f>Лист1!#REF!*1000</f>
        <v>#REF!</v>
      </c>
      <c r="I98" s="65" t="e">
        <f>Лист1!#REF!*1000</f>
        <v>#REF!</v>
      </c>
      <c r="J98" s="65" t="e">
        <f>Лист1!#REF!*1000</f>
        <v>#REF!</v>
      </c>
      <c r="K98" s="65" t="e">
        <f>Лист1!#REF!*1000</f>
        <v>#REF!</v>
      </c>
      <c r="L98" s="65" t="e">
        <f>Лист1!#REF!*1000</f>
        <v>#REF!</v>
      </c>
      <c r="M98" s="65" t="e">
        <f>Лист1!#REF!*1000</f>
        <v>#REF!</v>
      </c>
      <c r="N98" s="65" t="e">
        <f>Лист1!#REF!*1000</f>
        <v>#REF!</v>
      </c>
      <c r="O98" s="25"/>
    </row>
    <row r="99" spans="1:15" ht="55.5" customHeight="1" x14ac:dyDescent="0.25">
      <c r="A99" s="6"/>
      <c r="B99" s="143"/>
      <c r="C99" s="144"/>
      <c r="D99" s="144"/>
      <c r="E99" s="138"/>
      <c r="F99" s="33" t="s">
        <v>37</v>
      </c>
      <c r="G99" s="65" t="e">
        <f t="shared" si="10"/>
        <v>#REF!</v>
      </c>
      <c r="H99" s="65" t="e">
        <f>Лист1!#REF!*1000</f>
        <v>#REF!</v>
      </c>
      <c r="I99" s="65" t="e">
        <f>Лист1!#REF!*1000</f>
        <v>#REF!</v>
      </c>
      <c r="J99" s="65" t="e">
        <f>Лист1!#REF!*1000</f>
        <v>#REF!</v>
      </c>
      <c r="K99" s="65" t="e">
        <f>Лист1!#REF!*1000</f>
        <v>#REF!</v>
      </c>
      <c r="L99" s="65" t="e">
        <f>Лист1!#REF!*1000</f>
        <v>#REF!</v>
      </c>
      <c r="M99" s="65" t="e">
        <f>Лист1!#REF!*1000</f>
        <v>#REF!</v>
      </c>
      <c r="N99" s="65" t="e">
        <f>Лист1!#REF!*1000</f>
        <v>#REF!</v>
      </c>
      <c r="O99" s="25"/>
    </row>
    <row r="100" spans="1:15" ht="15" customHeight="1" x14ac:dyDescent="0.25">
      <c r="A100" s="6"/>
      <c r="B100" s="137" t="s">
        <v>117</v>
      </c>
      <c r="C100" s="138" t="s">
        <v>72</v>
      </c>
      <c r="D100" s="139" t="s">
        <v>96</v>
      </c>
      <c r="E100" s="138" t="s">
        <v>25</v>
      </c>
      <c r="F100" s="51" t="s">
        <v>2</v>
      </c>
      <c r="G100" s="65" t="e">
        <f t="shared" si="10"/>
        <v>#REF!</v>
      </c>
      <c r="H100" s="65" t="e">
        <f>Лист1!#REF!*1000</f>
        <v>#REF!</v>
      </c>
      <c r="I100" s="65" t="e">
        <f>Лист1!#REF!*1000</f>
        <v>#REF!</v>
      </c>
      <c r="J100" s="65">
        <f>Лист1!H76*1000</f>
        <v>0</v>
      </c>
      <c r="K100" s="65">
        <f>Лист1!I76*1000</f>
        <v>0</v>
      </c>
      <c r="L100" s="65">
        <f>Лист1!J76*1000</f>
        <v>0</v>
      </c>
      <c r="M100" s="65">
        <f>Лист1!K76*1000</f>
        <v>7000000000</v>
      </c>
      <c r="N100" s="65">
        <f>Лист1!L76*1000</f>
        <v>0</v>
      </c>
      <c r="O100" s="25"/>
    </row>
    <row r="101" spans="1:15" ht="59.25" customHeight="1" x14ac:dyDescent="0.25">
      <c r="A101" s="6"/>
      <c r="B101" s="137"/>
      <c r="C101" s="138"/>
      <c r="D101" s="144"/>
      <c r="E101" s="138"/>
      <c r="F101" s="24" t="s">
        <v>37</v>
      </c>
      <c r="G101" s="65" t="e">
        <f t="shared" si="10"/>
        <v>#REF!</v>
      </c>
      <c r="H101" s="65" t="e">
        <f>Лист1!#REF!*1000</f>
        <v>#REF!</v>
      </c>
      <c r="I101" s="65" t="e">
        <f>Лист1!#REF!*1000</f>
        <v>#REF!</v>
      </c>
      <c r="J101" s="65">
        <f>Лист1!H77*1000</f>
        <v>0</v>
      </c>
      <c r="K101" s="65">
        <f>Лист1!I77*1000</f>
        <v>0</v>
      </c>
      <c r="L101" s="65">
        <f>Лист1!J77*1000</f>
        <v>0</v>
      </c>
      <c r="M101" s="65">
        <f>Лист1!K77*1000</f>
        <v>7000000000</v>
      </c>
      <c r="N101" s="65">
        <f>Лист1!L77*1000</f>
        <v>0</v>
      </c>
      <c r="O101" s="25"/>
    </row>
    <row r="102" spans="1:15" x14ac:dyDescent="0.25">
      <c r="A102" s="6"/>
      <c r="B102" s="182" t="s">
        <v>125</v>
      </c>
      <c r="C102" s="183"/>
      <c r="D102" s="183"/>
      <c r="E102" s="184"/>
      <c r="F102" s="59" t="s">
        <v>2</v>
      </c>
      <c r="G102" s="58" t="e">
        <f>SUM(G87,G89,G91,G94,G96,G98,G100)</f>
        <v>#REF!</v>
      </c>
      <c r="H102" s="58" t="e">
        <f t="shared" ref="H102:N102" si="11">SUM(H87,H89,H91,H94,H96,H98,H100)</f>
        <v>#REF!</v>
      </c>
      <c r="I102" s="58" t="e">
        <f t="shared" si="11"/>
        <v>#REF!</v>
      </c>
      <c r="J102" s="58" t="e">
        <f t="shared" si="11"/>
        <v>#REF!</v>
      </c>
      <c r="K102" s="58" t="e">
        <f t="shared" si="11"/>
        <v>#REF!</v>
      </c>
      <c r="L102" s="58" t="e">
        <f t="shared" si="11"/>
        <v>#REF!</v>
      </c>
      <c r="M102" s="58" t="e">
        <f t="shared" si="11"/>
        <v>#REF!</v>
      </c>
      <c r="N102" s="58" t="e">
        <f t="shared" si="11"/>
        <v>#REF!</v>
      </c>
      <c r="O102" s="25"/>
    </row>
    <row r="103" spans="1:15" ht="46.5" customHeight="1" x14ac:dyDescent="0.25">
      <c r="A103" s="6"/>
      <c r="B103" s="156"/>
      <c r="C103" s="185"/>
      <c r="D103" s="185"/>
      <c r="E103" s="186"/>
      <c r="F103" s="59" t="s">
        <v>38</v>
      </c>
      <c r="G103" s="58" t="e">
        <f>SUM(G92)</f>
        <v>#REF!</v>
      </c>
      <c r="H103" s="58" t="e">
        <f t="shared" ref="H103:N103" si="12">SUM(H92)</f>
        <v>#REF!</v>
      </c>
      <c r="I103" s="58" t="e">
        <f t="shared" si="12"/>
        <v>#REF!</v>
      </c>
      <c r="J103" s="58" t="e">
        <f t="shared" si="12"/>
        <v>#REF!</v>
      </c>
      <c r="K103" s="58" t="e">
        <f t="shared" si="12"/>
        <v>#REF!</v>
      </c>
      <c r="L103" s="58" t="e">
        <f t="shared" si="12"/>
        <v>#REF!</v>
      </c>
      <c r="M103" s="58" t="e">
        <f t="shared" si="12"/>
        <v>#REF!</v>
      </c>
      <c r="N103" s="58" t="e">
        <f t="shared" si="12"/>
        <v>#REF!</v>
      </c>
      <c r="O103" s="25"/>
    </row>
    <row r="104" spans="1:15" ht="27.75" customHeight="1" x14ac:dyDescent="0.25">
      <c r="A104" s="6"/>
      <c r="B104" s="189"/>
      <c r="C104" s="190"/>
      <c r="D104" s="190"/>
      <c r="E104" s="191"/>
      <c r="F104" s="59" t="s">
        <v>37</v>
      </c>
      <c r="G104" s="58" t="e">
        <f>SUM(G88,G90,G93,G95,G97,G99,G101)</f>
        <v>#REF!</v>
      </c>
      <c r="H104" s="58" t="e">
        <f t="shared" ref="H104:N104" si="13">SUM(H88,H90,H93,H95,H97,H99,H101)</f>
        <v>#REF!</v>
      </c>
      <c r="I104" s="58" t="e">
        <f t="shared" si="13"/>
        <v>#REF!</v>
      </c>
      <c r="J104" s="58" t="e">
        <f t="shared" si="13"/>
        <v>#REF!</v>
      </c>
      <c r="K104" s="58" t="e">
        <f t="shared" si="13"/>
        <v>#REF!</v>
      </c>
      <c r="L104" s="58" t="e">
        <f t="shared" si="13"/>
        <v>#REF!</v>
      </c>
      <c r="M104" s="58" t="e">
        <f t="shared" si="13"/>
        <v>#REF!</v>
      </c>
      <c r="N104" s="58" t="e">
        <f t="shared" si="13"/>
        <v>#REF!</v>
      </c>
      <c r="O104" s="25"/>
    </row>
    <row r="105" spans="1:15" ht="16.5" customHeight="1" x14ac:dyDescent="0.25">
      <c r="A105" s="6"/>
      <c r="B105" s="175" t="s">
        <v>127</v>
      </c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92"/>
      <c r="O105" s="25"/>
    </row>
    <row r="106" spans="1:15" ht="46.5" customHeight="1" x14ac:dyDescent="0.25">
      <c r="A106" s="6"/>
      <c r="B106" s="177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93"/>
      <c r="O106" s="25"/>
    </row>
    <row r="107" spans="1:15" ht="15" customHeight="1" x14ac:dyDescent="0.25">
      <c r="A107" s="6"/>
      <c r="B107" s="137" t="s">
        <v>73</v>
      </c>
      <c r="C107" s="138" t="s">
        <v>74</v>
      </c>
      <c r="D107" s="139" t="s">
        <v>96</v>
      </c>
      <c r="E107" s="138" t="s">
        <v>25</v>
      </c>
      <c r="F107" s="24" t="s">
        <v>2</v>
      </c>
      <c r="G107" s="65" t="e">
        <f t="shared" ref="G107:G108" si="14">SUM(H107:N107)</f>
        <v>#REF!</v>
      </c>
      <c r="H107" s="65" t="e">
        <f>Лист1!#REF!*1000</f>
        <v>#REF!</v>
      </c>
      <c r="I107" s="65" t="e">
        <f>Лист1!#REF!*1000</f>
        <v>#REF!</v>
      </c>
      <c r="J107" s="65">
        <f>Лист1!H78*1000</f>
        <v>0</v>
      </c>
      <c r="K107" s="65">
        <f>Лист1!I78*1000</f>
        <v>0</v>
      </c>
      <c r="L107" s="65">
        <f>Лист1!J78*1000</f>
        <v>3500000000</v>
      </c>
      <c r="M107" s="65">
        <f>Лист1!K78*1000</f>
        <v>0</v>
      </c>
      <c r="N107" s="65">
        <f>Лист1!L78*1000</f>
        <v>0</v>
      </c>
      <c r="O107" s="25"/>
    </row>
    <row r="108" spans="1:15" ht="33" customHeight="1" x14ac:dyDescent="0.25">
      <c r="A108" s="6"/>
      <c r="B108" s="137"/>
      <c r="C108" s="138"/>
      <c r="D108" s="144"/>
      <c r="E108" s="138"/>
      <c r="F108" s="24" t="s">
        <v>37</v>
      </c>
      <c r="G108" s="65" t="e">
        <f t="shared" si="14"/>
        <v>#REF!</v>
      </c>
      <c r="H108" s="65" t="e">
        <f>Лист1!#REF!*1000</f>
        <v>#REF!</v>
      </c>
      <c r="I108" s="65" t="e">
        <f>Лист1!#REF!*1000</f>
        <v>#REF!</v>
      </c>
      <c r="J108" s="65">
        <f>Лист1!H79*1000</f>
        <v>0</v>
      </c>
      <c r="K108" s="65">
        <f>Лист1!I79*1000</f>
        <v>0</v>
      </c>
      <c r="L108" s="65">
        <f>Лист1!J79*1000</f>
        <v>3500000000</v>
      </c>
      <c r="M108" s="65">
        <f>Лист1!K79*1000</f>
        <v>0</v>
      </c>
      <c r="N108" s="65">
        <f>Лист1!L79*1000</f>
        <v>0</v>
      </c>
      <c r="O108" s="25"/>
    </row>
    <row r="109" spans="1:15" ht="34.5" customHeight="1" x14ac:dyDescent="0.25">
      <c r="A109" s="6"/>
      <c r="B109" s="142" t="s">
        <v>75</v>
      </c>
      <c r="C109" s="139" t="s">
        <v>107</v>
      </c>
      <c r="D109" s="139" t="s">
        <v>96</v>
      </c>
      <c r="E109" s="138" t="s">
        <v>25</v>
      </c>
      <c r="F109" s="24" t="s">
        <v>2</v>
      </c>
      <c r="G109" s="65" t="e">
        <f t="shared" ref="G109:G112" si="15">SUM(H109:N109)</f>
        <v>#REF!</v>
      </c>
      <c r="H109" s="65" t="e">
        <f>Лист1!#REF!*1000</f>
        <v>#REF!</v>
      </c>
      <c r="I109" s="65" t="e">
        <f>Лист1!#REF!*1000</f>
        <v>#REF!</v>
      </c>
      <c r="J109" s="65" t="e">
        <f>Лист1!#REF!*1000</f>
        <v>#REF!</v>
      </c>
      <c r="K109" s="65" t="e">
        <f>Лист1!#REF!*1000</f>
        <v>#REF!</v>
      </c>
      <c r="L109" s="65" t="e">
        <f>Лист1!#REF!*1000</f>
        <v>#REF!</v>
      </c>
      <c r="M109" s="65" t="e">
        <f>Лист1!#REF!*1000</f>
        <v>#REF!</v>
      </c>
      <c r="N109" s="65" t="e">
        <f>Лист1!#REF!*1000</f>
        <v>#REF!</v>
      </c>
      <c r="O109" s="25"/>
    </row>
    <row r="110" spans="1:15" ht="48" customHeight="1" x14ac:dyDescent="0.25">
      <c r="A110" s="6"/>
      <c r="B110" s="143"/>
      <c r="C110" s="144"/>
      <c r="D110" s="144"/>
      <c r="E110" s="138"/>
      <c r="F110" s="24" t="s">
        <v>37</v>
      </c>
      <c r="G110" s="65" t="e">
        <f t="shared" si="15"/>
        <v>#REF!</v>
      </c>
      <c r="H110" s="65" t="e">
        <f>Лист1!#REF!*1000</f>
        <v>#REF!</v>
      </c>
      <c r="I110" s="65" t="e">
        <f>Лист1!#REF!*1000</f>
        <v>#REF!</v>
      </c>
      <c r="J110" s="65" t="e">
        <f>Лист1!#REF!*1000</f>
        <v>#REF!</v>
      </c>
      <c r="K110" s="65" t="e">
        <f>Лист1!#REF!*1000</f>
        <v>#REF!</v>
      </c>
      <c r="L110" s="65" t="e">
        <f>Лист1!#REF!*1000</f>
        <v>#REF!</v>
      </c>
      <c r="M110" s="65" t="e">
        <f>Лист1!#REF!*1000</f>
        <v>#REF!</v>
      </c>
      <c r="N110" s="65" t="e">
        <f>Лист1!#REF!*1000</f>
        <v>#REF!</v>
      </c>
      <c r="O110" s="25"/>
    </row>
    <row r="111" spans="1:15" ht="15" customHeight="1" x14ac:dyDescent="0.25">
      <c r="A111" s="6"/>
      <c r="B111" s="137" t="s">
        <v>76</v>
      </c>
      <c r="C111" s="138" t="s">
        <v>105</v>
      </c>
      <c r="D111" s="139" t="s">
        <v>96</v>
      </c>
      <c r="E111" s="138" t="s">
        <v>25</v>
      </c>
      <c r="F111" s="24" t="s">
        <v>2</v>
      </c>
      <c r="G111" s="65" t="e">
        <f t="shared" si="15"/>
        <v>#REF!</v>
      </c>
      <c r="H111" s="65" t="e">
        <f>Лист1!#REF!*1000</f>
        <v>#REF!</v>
      </c>
      <c r="I111" s="65" t="e">
        <f>Лист1!#REF!*1000</f>
        <v>#REF!</v>
      </c>
      <c r="J111" s="65" t="e">
        <f>Лист1!#REF!*1000</f>
        <v>#REF!</v>
      </c>
      <c r="K111" s="65" t="e">
        <f>Лист1!#REF!*1000</f>
        <v>#REF!</v>
      </c>
      <c r="L111" s="65" t="e">
        <f>Лист1!#REF!*1000</f>
        <v>#REF!</v>
      </c>
      <c r="M111" s="65" t="e">
        <f>Лист1!#REF!*1000</f>
        <v>#REF!</v>
      </c>
      <c r="N111" s="65" t="e">
        <f>Лист1!#REF!*1000</f>
        <v>#REF!</v>
      </c>
      <c r="O111" s="25"/>
    </row>
    <row r="112" spans="1:15" ht="46.5" customHeight="1" x14ac:dyDescent="0.25">
      <c r="A112" s="6"/>
      <c r="B112" s="137"/>
      <c r="C112" s="138"/>
      <c r="D112" s="144"/>
      <c r="E112" s="138"/>
      <c r="F112" s="24" t="s">
        <v>37</v>
      </c>
      <c r="G112" s="65" t="e">
        <f t="shared" si="15"/>
        <v>#REF!</v>
      </c>
      <c r="H112" s="65" t="e">
        <f>Лист1!#REF!*1000</f>
        <v>#REF!</v>
      </c>
      <c r="I112" s="65" t="e">
        <f>Лист1!#REF!*1000</f>
        <v>#REF!</v>
      </c>
      <c r="J112" s="65" t="e">
        <f>Лист1!#REF!*1000</f>
        <v>#REF!</v>
      </c>
      <c r="K112" s="65" t="e">
        <f>Лист1!#REF!*1000</f>
        <v>#REF!</v>
      </c>
      <c r="L112" s="65" t="e">
        <f>Лист1!#REF!*1000</f>
        <v>#REF!</v>
      </c>
      <c r="M112" s="65" t="e">
        <f>Лист1!#REF!*1000</f>
        <v>#REF!</v>
      </c>
      <c r="N112" s="65" t="e">
        <f>Лист1!#REF!*1000</f>
        <v>#REF!</v>
      </c>
      <c r="O112" s="25"/>
    </row>
    <row r="113" spans="1:15" x14ac:dyDescent="0.25">
      <c r="A113" s="6"/>
      <c r="B113" s="182" t="s">
        <v>128</v>
      </c>
      <c r="C113" s="183"/>
      <c r="D113" s="183"/>
      <c r="E113" s="184"/>
      <c r="F113" s="59" t="s">
        <v>2</v>
      </c>
      <c r="G113" s="58" t="e">
        <f>SUM(G107,G109,G111)</f>
        <v>#REF!</v>
      </c>
      <c r="H113" s="58" t="e">
        <f t="shared" ref="H113:N114" si="16">SUM(H107,H109,H111)</f>
        <v>#REF!</v>
      </c>
      <c r="I113" s="58" t="e">
        <f t="shared" si="16"/>
        <v>#REF!</v>
      </c>
      <c r="J113" s="58" t="e">
        <f t="shared" si="16"/>
        <v>#REF!</v>
      </c>
      <c r="K113" s="58" t="e">
        <f t="shared" si="16"/>
        <v>#REF!</v>
      </c>
      <c r="L113" s="58" t="e">
        <f t="shared" si="16"/>
        <v>#REF!</v>
      </c>
      <c r="M113" s="58" t="e">
        <f t="shared" si="16"/>
        <v>#REF!</v>
      </c>
      <c r="N113" s="58" t="e">
        <f t="shared" si="16"/>
        <v>#REF!</v>
      </c>
      <c r="O113" s="25"/>
    </row>
    <row r="114" spans="1:15" x14ac:dyDescent="0.25">
      <c r="A114" s="6"/>
      <c r="B114" s="156"/>
      <c r="C114" s="185"/>
      <c r="D114" s="185"/>
      <c r="E114" s="186"/>
      <c r="F114" s="63" t="s">
        <v>37</v>
      </c>
      <c r="G114" s="65" t="e">
        <f>SUM(G108,G110,G112)</f>
        <v>#REF!</v>
      </c>
      <c r="H114" s="65" t="e">
        <f t="shared" si="16"/>
        <v>#REF!</v>
      </c>
      <c r="I114" s="65" t="e">
        <f t="shared" si="16"/>
        <v>#REF!</v>
      </c>
      <c r="J114" s="65" t="e">
        <f t="shared" si="16"/>
        <v>#REF!</v>
      </c>
      <c r="K114" s="65" t="e">
        <f t="shared" si="16"/>
        <v>#REF!</v>
      </c>
      <c r="L114" s="65" t="e">
        <f t="shared" si="16"/>
        <v>#REF!</v>
      </c>
      <c r="M114" s="65" t="e">
        <f t="shared" si="16"/>
        <v>#REF!</v>
      </c>
      <c r="N114" s="65" t="e">
        <f t="shared" si="16"/>
        <v>#REF!</v>
      </c>
      <c r="O114" s="25"/>
    </row>
    <row r="115" spans="1:15" ht="13.5" customHeight="1" x14ac:dyDescent="0.25">
      <c r="A115" s="6"/>
      <c r="B115" s="138" t="s">
        <v>126</v>
      </c>
      <c r="C115" s="138"/>
      <c r="D115" s="138"/>
      <c r="E115" s="138"/>
      <c r="F115" s="59" t="s">
        <v>2</v>
      </c>
      <c r="G115" s="44" t="e">
        <f t="shared" ref="G115:N115" si="17">SUM(G47,G83,G102,G113)</f>
        <v>#REF!</v>
      </c>
      <c r="H115" s="44" t="e">
        <f t="shared" si="17"/>
        <v>#REF!</v>
      </c>
      <c r="I115" s="44" t="e">
        <f t="shared" si="17"/>
        <v>#REF!</v>
      </c>
      <c r="J115" s="44" t="e">
        <f t="shared" si="17"/>
        <v>#REF!</v>
      </c>
      <c r="K115" s="44" t="e">
        <f t="shared" si="17"/>
        <v>#REF!</v>
      </c>
      <c r="L115" s="44" t="e">
        <f t="shared" si="17"/>
        <v>#REF!</v>
      </c>
      <c r="M115" s="44" t="e">
        <f t="shared" si="17"/>
        <v>#REF!</v>
      </c>
      <c r="N115" s="44" t="e">
        <f t="shared" si="17"/>
        <v>#REF!</v>
      </c>
      <c r="O115" s="25"/>
    </row>
    <row r="116" spans="1:15" ht="45" x14ac:dyDescent="0.25">
      <c r="A116" s="6"/>
      <c r="B116" s="138"/>
      <c r="C116" s="138"/>
      <c r="D116" s="138"/>
      <c r="E116" s="138"/>
      <c r="F116" s="59" t="s">
        <v>38</v>
      </c>
      <c r="G116" s="65" t="e">
        <f t="shared" ref="G116:N116" si="18">SUM(G48,G103)</f>
        <v>#REF!</v>
      </c>
      <c r="H116" s="65" t="e">
        <f t="shared" si="18"/>
        <v>#REF!</v>
      </c>
      <c r="I116" s="65" t="e">
        <f t="shared" si="18"/>
        <v>#REF!</v>
      </c>
      <c r="J116" s="65" t="e">
        <f t="shared" si="18"/>
        <v>#REF!</v>
      </c>
      <c r="K116" s="65" t="e">
        <f t="shared" si="18"/>
        <v>#REF!</v>
      </c>
      <c r="L116" s="65" t="e">
        <f t="shared" si="18"/>
        <v>#REF!</v>
      </c>
      <c r="M116" s="65" t="e">
        <f t="shared" si="18"/>
        <v>#REF!</v>
      </c>
      <c r="N116" s="65" t="e">
        <f t="shared" si="18"/>
        <v>#REF!</v>
      </c>
      <c r="O116" s="25"/>
    </row>
    <row r="117" spans="1:15" ht="39.75" customHeight="1" x14ac:dyDescent="0.25">
      <c r="A117" s="6"/>
      <c r="B117" s="138"/>
      <c r="C117" s="138"/>
      <c r="D117" s="138"/>
      <c r="E117" s="138"/>
      <c r="F117" s="59" t="s">
        <v>37</v>
      </c>
      <c r="G117" s="65" t="e">
        <f t="shared" ref="G117:N117" si="19">SUM(G49,G84,G104,G114)</f>
        <v>#REF!</v>
      </c>
      <c r="H117" s="65" t="e">
        <f t="shared" si="19"/>
        <v>#REF!</v>
      </c>
      <c r="I117" s="65" t="e">
        <f t="shared" si="19"/>
        <v>#REF!</v>
      </c>
      <c r="J117" s="65" t="e">
        <f t="shared" si="19"/>
        <v>#REF!</v>
      </c>
      <c r="K117" s="65" t="e">
        <f t="shared" si="19"/>
        <v>#REF!</v>
      </c>
      <c r="L117" s="65" t="e">
        <f t="shared" si="19"/>
        <v>#REF!</v>
      </c>
      <c r="M117" s="65" t="e">
        <f t="shared" si="19"/>
        <v>#REF!</v>
      </c>
      <c r="N117" s="65" t="e">
        <f t="shared" si="19"/>
        <v>#REF!</v>
      </c>
      <c r="O117" s="25"/>
    </row>
    <row r="118" spans="1:15" ht="30" x14ac:dyDescent="0.25">
      <c r="A118" s="6"/>
      <c r="B118" s="138"/>
      <c r="C118" s="138"/>
      <c r="D118" s="138"/>
      <c r="E118" s="138"/>
      <c r="F118" s="59" t="s">
        <v>92</v>
      </c>
      <c r="G118" s="65" t="e">
        <f>SUM(G85)</f>
        <v>#REF!</v>
      </c>
      <c r="H118" s="65" t="e">
        <f t="shared" ref="H118:N118" si="20">SUM(H85)</f>
        <v>#REF!</v>
      </c>
      <c r="I118" s="65" t="e">
        <f t="shared" si="20"/>
        <v>#REF!</v>
      </c>
      <c r="J118" s="65" t="e">
        <f t="shared" si="20"/>
        <v>#REF!</v>
      </c>
      <c r="K118" s="65" t="e">
        <f t="shared" si="20"/>
        <v>#REF!</v>
      </c>
      <c r="L118" s="65" t="e">
        <f t="shared" si="20"/>
        <v>#REF!</v>
      </c>
      <c r="M118" s="65" t="e">
        <f t="shared" si="20"/>
        <v>#REF!</v>
      </c>
      <c r="N118" s="53" t="e">
        <f t="shared" si="20"/>
        <v>#REF!</v>
      </c>
      <c r="O118" s="25"/>
    </row>
    <row r="119" spans="1:15" ht="45" customHeight="1" x14ac:dyDescent="0.25">
      <c r="A119" s="6"/>
      <c r="B119" s="10"/>
      <c r="C119" s="11"/>
      <c r="D119" s="11"/>
      <c r="E119" s="12"/>
      <c r="F119" s="12"/>
      <c r="G119" s="20"/>
      <c r="N119" s="20"/>
      <c r="O119" s="25"/>
    </row>
    <row r="120" spans="1:15" x14ac:dyDescent="0.25">
      <c r="A120" s="6"/>
      <c r="B120" s="10"/>
      <c r="C120" s="11"/>
      <c r="D120" s="11"/>
      <c r="E120" s="12"/>
      <c r="F120" s="12"/>
      <c r="G120" s="20"/>
      <c r="N120" s="20"/>
      <c r="O120" s="25"/>
    </row>
    <row r="121" spans="1:15" ht="51.75" customHeight="1" x14ac:dyDescent="0.25">
      <c r="B121" s="13"/>
      <c r="C121" s="14"/>
      <c r="D121" s="14"/>
      <c r="E121" s="15"/>
      <c r="F121" s="15"/>
      <c r="G121" s="20"/>
      <c r="N121" s="20"/>
      <c r="O121" s="25"/>
    </row>
    <row r="122" spans="1:15" x14ac:dyDescent="0.25">
      <c r="B122" s="13"/>
      <c r="C122" s="14"/>
      <c r="D122" s="14"/>
      <c r="E122" s="15"/>
      <c r="F122" s="15"/>
      <c r="G122" s="20"/>
      <c r="O122" s="25"/>
    </row>
    <row r="123" spans="1:15" x14ac:dyDescent="0.25">
      <c r="B123" s="13"/>
      <c r="C123" s="14"/>
      <c r="D123" s="14"/>
      <c r="E123" s="15"/>
      <c r="F123" s="15"/>
      <c r="G123" s="20"/>
      <c r="O123" s="25"/>
    </row>
    <row r="124" spans="1:15" x14ac:dyDescent="0.25">
      <c r="B124" s="13"/>
      <c r="C124" s="14"/>
      <c r="D124" s="14"/>
      <c r="E124" s="15"/>
      <c r="F124" s="15"/>
      <c r="G124" s="20"/>
      <c r="O124" s="25"/>
    </row>
    <row r="125" spans="1:15" x14ac:dyDescent="0.25">
      <c r="B125" s="13"/>
      <c r="C125" s="14"/>
      <c r="D125" s="14"/>
      <c r="E125" s="15"/>
      <c r="F125" s="15"/>
      <c r="G125" s="20"/>
      <c r="O125" s="52"/>
    </row>
    <row r="126" spans="1:15" x14ac:dyDescent="0.25">
      <c r="B126" s="13"/>
      <c r="C126" s="14"/>
      <c r="D126" s="14"/>
      <c r="E126" s="15"/>
      <c r="F126" s="15"/>
      <c r="G126" s="20"/>
      <c r="O126" s="52"/>
    </row>
    <row r="127" spans="1:15" x14ac:dyDescent="0.25">
      <c r="B127" s="13"/>
      <c r="C127" s="14"/>
      <c r="D127" s="14"/>
      <c r="E127" s="15"/>
      <c r="F127" s="15"/>
      <c r="G127" s="20"/>
      <c r="O127" s="52"/>
    </row>
    <row r="128" spans="1:15" x14ac:dyDescent="0.25">
      <c r="B128" s="13"/>
      <c r="C128" s="14"/>
      <c r="D128" s="14"/>
      <c r="E128" s="15"/>
      <c r="F128" s="15"/>
      <c r="G128" s="20"/>
    </row>
    <row r="129" spans="2:7" x14ac:dyDescent="0.25">
      <c r="B129" s="13"/>
      <c r="C129" s="14"/>
      <c r="D129" s="14"/>
      <c r="E129" s="15"/>
      <c r="F129" s="15"/>
      <c r="G129" s="20"/>
    </row>
    <row r="130" spans="2:7" x14ac:dyDescent="0.25">
      <c r="B130" s="13"/>
      <c r="C130" s="14"/>
      <c r="D130" s="14"/>
      <c r="E130" s="15"/>
      <c r="F130" s="15"/>
      <c r="G130" s="20"/>
    </row>
    <row r="131" spans="2:7" x14ac:dyDescent="0.25">
      <c r="B131" s="13"/>
      <c r="C131" s="14"/>
      <c r="D131" s="14"/>
      <c r="E131" s="15"/>
      <c r="F131" s="15"/>
      <c r="G131" s="20"/>
    </row>
    <row r="132" spans="2:7" x14ac:dyDescent="0.25">
      <c r="B132" s="13"/>
      <c r="C132" s="14"/>
      <c r="D132" s="14"/>
      <c r="E132" s="15"/>
      <c r="F132" s="15"/>
      <c r="G132" s="20"/>
    </row>
    <row r="133" spans="2:7" x14ac:dyDescent="0.25">
      <c r="B133" s="13"/>
      <c r="C133" s="14"/>
      <c r="D133" s="14"/>
      <c r="E133" s="15"/>
      <c r="F133" s="15"/>
      <c r="G133" s="20"/>
    </row>
    <row r="134" spans="2:7" x14ac:dyDescent="0.25">
      <c r="B134" s="13"/>
      <c r="C134" s="14"/>
      <c r="D134" s="14"/>
      <c r="E134" s="15"/>
      <c r="F134" s="15"/>
      <c r="G134" s="20"/>
    </row>
    <row r="135" spans="2:7" x14ac:dyDescent="0.25">
      <c r="B135" s="13"/>
      <c r="C135" s="14"/>
      <c r="D135" s="14"/>
      <c r="E135" s="15"/>
      <c r="F135" s="15"/>
      <c r="G135" s="20"/>
    </row>
    <row r="136" spans="2:7" x14ac:dyDescent="0.25">
      <c r="B136" s="13"/>
      <c r="C136" s="14"/>
      <c r="D136" s="14"/>
      <c r="E136" s="15"/>
      <c r="F136" s="15"/>
      <c r="G136" s="20"/>
    </row>
    <row r="137" spans="2:7" x14ac:dyDescent="0.25">
      <c r="B137" s="13"/>
      <c r="C137" s="14"/>
      <c r="D137" s="14"/>
      <c r="E137" s="15"/>
      <c r="F137" s="15"/>
      <c r="G137" s="20"/>
    </row>
    <row r="138" spans="2:7" x14ac:dyDescent="0.25">
      <c r="B138" s="13"/>
      <c r="C138" s="14"/>
      <c r="D138" s="14"/>
      <c r="E138" s="15"/>
      <c r="F138" s="15"/>
      <c r="G138" s="20"/>
    </row>
    <row r="139" spans="2:7" x14ac:dyDescent="0.25">
      <c r="B139" s="13"/>
      <c r="C139" s="14"/>
      <c r="D139" s="14"/>
      <c r="E139" s="15"/>
      <c r="F139" s="15"/>
      <c r="G139" s="20"/>
    </row>
    <row r="140" spans="2:7" x14ac:dyDescent="0.25">
      <c r="B140" s="13"/>
      <c r="C140" s="14"/>
      <c r="D140" s="14"/>
      <c r="E140" s="15"/>
      <c r="F140" s="15"/>
      <c r="G140" s="20"/>
    </row>
    <row r="141" spans="2:7" x14ac:dyDescent="0.25">
      <c r="B141" s="13"/>
      <c r="C141" s="14"/>
      <c r="D141" s="14"/>
      <c r="E141" s="15"/>
      <c r="F141" s="15"/>
      <c r="G141" s="20"/>
    </row>
    <row r="142" spans="2:7" x14ac:dyDescent="0.25">
      <c r="B142" s="13"/>
      <c r="C142" s="14"/>
      <c r="D142" s="14"/>
      <c r="E142" s="15"/>
      <c r="F142" s="15"/>
      <c r="G142" s="20"/>
    </row>
    <row r="143" spans="2:7" x14ac:dyDescent="0.25">
      <c r="B143" s="13"/>
      <c r="C143" s="14"/>
      <c r="D143" s="14"/>
      <c r="E143" s="15"/>
      <c r="F143" s="15"/>
      <c r="G143" s="20"/>
    </row>
    <row r="144" spans="2:7" x14ac:dyDescent="0.25">
      <c r="B144" s="13"/>
      <c r="C144" s="14"/>
      <c r="D144" s="14"/>
      <c r="E144" s="15"/>
      <c r="F144" s="15"/>
      <c r="G144" s="20"/>
    </row>
  </sheetData>
  <mergeCells count="194">
    <mergeCell ref="B113:E114"/>
    <mergeCell ref="B115:E118"/>
    <mergeCell ref="G44:G45"/>
    <mergeCell ref="F44:F45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02:E104"/>
    <mergeCell ref="B105:N106"/>
    <mergeCell ref="B107:B108"/>
    <mergeCell ref="C107:C108"/>
    <mergeCell ref="D107:D108"/>
    <mergeCell ref="E107:E108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94:B95"/>
    <mergeCell ref="C94:C95"/>
    <mergeCell ref="D94:D95"/>
    <mergeCell ref="E94:E95"/>
    <mergeCell ref="B96:B97"/>
    <mergeCell ref="C96:C97"/>
    <mergeCell ref="D96:D97"/>
    <mergeCell ref="E96:E97"/>
    <mergeCell ref="B89:B90"/>
    <mergeCell ref="C89:C90"/>
    <mergeCell ref="D89:D90"/>
    <mergeCell ref="E89:E90"/>
    <mergeCell ref="B91:B93"/>
    <mergeCell ref="C91:C93"/>
    <mergeCell ref="D91:D93"/>
    <mergeCell ref="E91:E93"/>
    <mergeCell ref="B83:E85"/>
    <mergeCell ref="B86:N86"/>
    <mergeCell ref="B87:B88"/>
    <mergeCell ref="C87:C88"/>
    <mergeCell ref="D87:D88"/>
    <mergeCell ref="E87:E88"/>
    <mergeCell ref="B77:B79"/>
    <mergeCell ref="C77:C79"/>
    <mergeCell ref="D77:D79"/>
    <mergeCell ref="E77:E79"/>
    <mergeCell ref="B80:B82"/>
    <mergeCell ref="C80:C82"/>
    <mergeCell ref="E80:E82"/>
    <mergeCell ref="B73:B74"/>
    <mergeCell ref="C73:C74"/>
    <mergeCell ref="D73:D74"/>
    <mergeCell ref="E73:E74"/>
    <mergeCell ref="B75:B76"/>
    <mergeCell ref="C75:C76"/>
    <mergeCell ref="D75:D76"/>
    <mergeCell ref="E75:E76"/>
    <mergeCell ref="D80:D81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C55:C56"/>
    <mergeCell ref="D55:D56"/>
    <mergeCell ref="E55:E56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N44:N45"/>
    <mergeCell ref="O46:O47"/>
    <mergeCell ref="B47:E49"/>
    <mergeCell ref="B50:N50"/>
    <mergeCell ref="O54:O55"/>
    <mergeCell ref="B51:B52"/>
    <mergeCell ref="C51:C52"/>
    <mergeCell ref="D51:D52"/>
    <mergeCell ref="H44:H45"/>
    <mergeCell ref="I44:I45"/>
    <mergeCell ref="J44:J45"/>
    <mergeCell ref="K44:K45"/>
    <mergeCell ref="L44:L45"/>
    <mergeCell ref="M44:M45"/>
    <mergeCell ref="B44:B46"/>
    <mergeCell ref="C44:C46"/>
    <mergeCell ref="D44:D46"/>
    <mergeCell ref="E44:E46"/>
    <mergeCell ref="E51:E52"/>
    <mergeCell ref="B53:B54"/>
    <mergeCell ref="C53:C54"/>
    <mergeCell ref="D53:D54"/>
    <mergeCell ref="E53:E54"/>
    <mergeCell ref="B55:B56"/>
    <mergeCell ref="B40:B41"/>
    <mergeCell ref="C40:C41"/>
    <mergeCell ref="D40:D41"/>
    <mergeCell ref="E40:E41"/>
    <mergeCell ref="B42:B43"/>
    <mergeCell ref="C42:C43"/>
    <mergeCell ref="D42:D43"/>
    <mergeCell ref="E42:E43"/>
    <mergeCell ref="B36:B39"/>
    <mergeCell ref="C36:C39"/>
    <mergeCell ref="D36:D39"/>
    <mergeCell ref="E36:E39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C11:C12"/>
    <mergeCell ref="D11:D12"/>
    <mergeCell ref="E11:E12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34:B35"/>
    <mergeCell ref="C34:C35"/>
    <mergeCell ref="D34:D35"/>
    <mergeCell ref="E34:E35"/>
    <mergeCell ref="F1:N1"/>
    <mergeCell ref="B2:N5"/>
    <mergeCell ref="B6:B8"/>
    <mergeCell ref="C6:C8"/>
    <mergeCell ref="D6:D8"/>
    <mergeCell ref="E6:E8"/>
    <mergeCell ref="F6:F8"/>
    <mergeCell ref="G6:N6"/>
    <mergeCell ref="G7:G8"/>
    <mergeCell ref="H7:N7"/>
    <mergeCell ref="B13:B15"/>
    <mergeCell ref="C13:C15"/>
    <mergeCell ref="D13:D15"/>
    <mergeCell ref="E13:E15"/>
    <mergeCell ref="B16:B17"/>
    <mergeCell ref="C16:C17"/>
    <mergeCell ref="D16:D17"/>
    <mergeCell ref="E16:E17"/>
    <mergeCell ref="B10:N10"/>
    <mergeCell ref="B11:B12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1" orientation="landscape" r:id="rId1"/>
  <rowBreaks count="5" manualBreakCount="5">
    <brk id="31" max="13" man="1"/>
    <brk id="49" max="13" man="1"/>
    <brk id="74" max="13" man="1"/>
    <brk id="85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view="pageBreakPreview" topLeftCell="A40" zoomScaleNormal="100" zoomScaleSheetLayoutView="100" workbookViewId="0">
      <selection activeCell="L90" sqref="L90:O123"/>
    </sheetView>
  </sheetViews>
  <sheetFormatPr defaultRowHeight="15" x14ac:dyDescent="0.25"/>
  <cols>
    <col min="2" max="2" width="9.140625" style="16"/>
    <col min="3" max="3" width="40.42578125" style="17" customWidth="1"/>
    <col min="4" max="4" width="15.7109375" style="17" customWidth="1"/>
    <col min="5" max="5" width="20.85546875" style="17" customWidth="1"/>
    <col min="6" max="6" width="28.7109375" style="18" customWidth="1"/>
    <col min="7" max="7" width="16.42578125" style="18" customWidth="1"/>
    <col min="8" max="8" width="12.5703125" style="19" customWidth="1"/>
    <col min="9" max="9" width="12.7109375" style="19" customWidth="1"/>
    <col min="10" max="10" width="14.85546875" style="19" customWidth="1"/>
    <col min="11" max="11" width="14.28515625" style="19" customWidth="1"/>
    <col min="12" max="12" width="15.7109375" style="19" customWidth="1"/>
    <col min="13" max="13" width="12.5703125" style="19" customWidth="1"/>
    <col min="14" max="14" width="12.85546875" style="19" customWidth="1"/>
    <col min="15" max="15" width="11.42578125" style="19" customWidth="1"/>
    <col min="16" max="16" width="10.5703125" customWidth="1"/>
  </cols>
  <sheetData>
    <row r="1" spans="1:16" x14ac:dyDescent="0.25">
      <c r="A1" s="6"/>
      <c r="B1" s="45"/>
      <c r="C1" s="46"/>
      <c r="D1" s="46"/>
      <c r="E1" s="46"/>
      <c r="F1" s="47"/>
      <c r="G1" s="119" t="s">
        <v>135</v>
      </c>
      <c r="H1" s="119"/>
      <c r="I1" s="119"/>
      <c r="J1" s="119"/>
      <c r="K1" s="119"/>
      <c r="L1" s="119"/>
      <c r="M1" s="208"/>
      <c r="N1" s="208"/>
      <c r="O1" s="208"/>
      <c r="P1" s="21"/>
    </row>
    <row r="2" spans="1:16" ht="10.5" customHeight="1" x14ac:dyDescent="0.25">
      <c r="A2" s="6"/>
      <c r="B2" s="120" t="s">
        <v>121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85"/>
      <c r="N2" s="85"/>
      <c r="O2" s="85"/>
      <c r="P2" s="21"/>
    </row>
    <row r="3" spans="1:16" ht="11.2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85"/>
      <c r="N3" s="85"/>
      <c r="O3" s="85"/>
      <c r="P3" s="21"/>
    </row>
    <row r="4" spans="1:16" ht="9.75" customHeight="1" x14ac:dyDescent="0.25">
      <c r="A4" s="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85"/>
      <c r="N4" s="85"/>
      <c r="O4" s="85"/>
      <c r="P4" s="21"/>
    </row>
    <row r="5" spans="1:16" ht="5.25" customHeight="1" x14ac:dyDescent="0.25">
      <c r="A5" s="6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85"/>
      <c r="N5" s="85"/>
      <c r="O5" s="85"/>
      <c r="P5" s="21"/>
    </row>
    <row r="6" spans="1:16" s="1" customFormat="1" ht="14.25" customHeight="1" x14ac:dyDescent="0.25">
      <c r="A6" s="7"/>
      <c r="B6" s="121" t="s">
        <v>0</v>
      </c>
      <c r="C6" s="128" t="s">
        <v>130</v>
      </c>
      <c r="D6" s="115" t="s">
        <v>94</v>
      </c>
      <c r="E6" s="128" t="s">
        <v>103</v>
      </c>
      <c r="F6" s="128" t="s">
        <v>1</v>
      </c>
      <c r="G6" s="121" t="s">
        <v>136</v>
      </c>
      <c r="H6" s="121"/>
      <c r="I6" s="121"/>
      <c r="J6" s="121"/>
      <c r="K6" s="121"/>
      <c r="L6" s="121"/>
      <c r="M6" s="86"/>
      <c r="N6" s="86"/>
      <c r="O6" s="22"/>
    </row>
    <row r="7" spans="1:16" ht="13.5" customHeight="1" x14ac:dyDescent="0.25">
      <c r="A7" s="6"/>
      <c r="B7" s="121"/>
      <c r="C7" s="128"/>
      <c r="D7" s="150"/>
      <c r="E7" s="128"/>
      <c r="F7" s="128"/>
      <c r="G7" s="120" t="s">
        <v>2</v>
      </c>
      <c r="H7" s="120" t="s">
        <v>10</v>
      </c>
      <c r="I7" s="120"/>
      <c r="J7" s="120"/>
      <c r="K7" s="120"/>
      <c r="L7" s="120"/>
      <c r="M7" s="85"/>
      <c r="N7" s="85"/>
      <c r="O7" s="21"/>
    </row>
    <row r="8" spans="1:16" ht="30" customHeight="1" x14ac:dyDescent="0.25">
      <c r="A8" s="6"/>
      <c r="B8" s="121"/>
      <c r="C8" s="128"/>
      <c r="D8" s="116"/>
      <c r="E8" s="128"/>
      <c r="F8" s="128"/>
      <c r="G8" s="120"/>
      <c r="H8" s="81" t="s">
        <v>5</v>
      </c>
      <c r="I8" s="81" t="s">
        <v>6</v>
      </c>
      <c r="J8" s="81" t="s">
        <v>7</v>
      </c>
      <c r="K8" s="81" t="s">
        <v>8</v>
      </c>
      <c r="L8" s="81" t="s">
        <v>9</v>
      </c>
      <c r="M8" s="87"/>
      <c r="N8" s="3"/>
      <c r="O8"/>
    </row>
    <row r="9" spans="1:16" s="2" customFormat="1" x14ac:dyDescent="0.25">
      <c r="A9" s="5"/>
      <c r="B9" s="75">
        <v>1</v>
      </c>
      <c r="C9" s="76">
        <v>2</v>
      </c>
      <c r="D9" s="76"/>
      <c r="E9" s="75">
        <v>3</v>
      </c>
      <c r="F9" s="75">
        <v>4</v>
      </c>
      <c r="G9" s="75">
        <v>5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88"/>
      <c r="N9" s="4"/>
    </row>
    <row r="10" spans="1:16" ht="14.25" customHeight="1" x14ac:dyDescent="0.25">
      <c r="A10" s="6"/>
      <c r="B10" s="195" t="s">
        <v>11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97"/>
      <c r="N10" s="89"/>
      <c r="O10" s="89"/>
      <c r="P10" s="21"/>
    </row>
    <row r="11" spans="1:16" ht="15" customHeight="1" x14ac:dyDescent="0.25">
      <c r="A11" s="6"/>
      <c r="B11" s="149" t="s">
        <v>21</v>
      </c>
      <c r="C11" s="146" t="s">
        <v>12</v>
      </c>
      <c r="D11" s="194" t="s">
        <v>95</v>
      </c>
      <c r="E11" s="146" t="s">
        <v>23</v>
      </c>
      <c r="F11" s="51" t="s">
        <v>2</v>
      </c>
      <c r="G11" s="78">
        <f>G12</f>
        <v>117000000</v>
      </c>
      <c r="H11" s="78">
        <f t="shared" ref="H11:L11" si="0">H12</f>
        <v>0</v>
      </c>
      <c r="I11" s="78">
        <f t="shared" si="0"/>
        <v>0</v>
      </c>
      <c r="J11" s="78">
        <f>J12</f>
        <v>37000000</v>
      </c>
      <c r="K11" s="78">
        <f t="shared" si="0"/>
        <v>40000000</v>
      </c>
      <c r="L11" s="78">
        <f t="shared" si="0"/>
        <v>40000000</v>
      </c>
      <c r="M11" s="21"/>
      <c r="N11"/>
      <c r="O11"/>
    </row>
    <row r="12" spans="1:16" ht="28.5" customHeight="1" x14ac:dyDescent="0.25">
      <c r="A12" s="6"/>
      <c r="B12" s="143"/>
      <c r="C12" s="144"/>
      <c r="D12" s="169"/>
      <c r="E12" s="144"/>
      <c r="F12" s="24" t="s">
        <v>37</v>
      </c>
      <c r="G12" s="26">
        <f>SUM(H12:L12)</f>
        <v>117000000</v>
      </c>
      <c r="H12" s="26">
        <v>0</v>
      </c>
      <c r="I12" s="26">
        <v>0</v>
      </c>
      <c r="J12" s="26">
        <v>37000000</v>
      </c>
      <c r="K12" s="26">
        <v>40000000</v>
      </c>
      <c r="L12" s="26">
        <v>40000000</v>
      </c>
      <c r="M12" s="21"/>
      <c r="N12"/>
      <c r="O12"/>
    </row>
    <row r="13" spans="1:16" ht="15" customHeight="1" x14ac:dyDescent="0.25">
      <c r="A13" s="6"/>
      <c r="B13" s="137" t="s">
        <v>22</v>
      </c>
      <c r="C13" s="138" t="s">
        <v>13</v>
      </c>
      <c r="D13" s="168" t="s">
        <v>95</v>
      </c>
      <c r="E13" s="138" t="s">
        <v>23</v>
      </c>
      <c r="F13" s="24" t="s">
        <v>2</v>
      </c>
      <c r="G13" s="26">
        <f t="shared" ref="G13:L13" si="1">G14+G15</f>
        <v>160820300</v>
      </c>
      <c r="H13" s="26">
        <f t="shared" si="1"/>
        <v>52898800</v>
      </c>
      <c r="I13" s="26">
        <f t="shared" si="1"/>
        <v>57221500</v>
      </c>
      <c r="J13" s="26">
        <f t="shared" si="1"/>
        <v>16400000</v>
      </c>
      <c r="K13" s="26">
        <f t="shared" si="1"/>
        <v>16900000</v>
      </c>
      <c r="L13" s="26">
        <f t="shared" si="1"/>
        <v>17400000</v>
      </c>
      <c r="M13" s="25"/>
      <c r="N13"/>
      <c r="O13"/>
    </row>
    <row r="14" spans="1:16" ht="51.75" customHeight="1" x14ac:dyDescent="0.25">
      <c r="A14" s="6"/>
      <c r="B14" s="137"/>
      <c r="C14" s="138"/>
      <c r="D14" s="218"/>
      <c r="E14" s="138"/>
      <c r="F14" s="39" t="s">
        <v>38</v>
      </c>
      <c r="G14" s="26">
        <f>SUM(H14:L14)</f>
        <v>66115800</v>
      </c>
      <c r="H14" s="108">
        <v>50126900</v>
      </c>
      <c r="I14" s="108">
        <v>15988900</v>
      </c>
      <c r="J14" s="26">
        <v>0</v>
      </c>
      <c r="K14" s="26">
        <v>0</v>
      </c>
      <c r="L14" s="26">
        <v>0</v>
      </c>
      <c r="M14" s="25"/>
      <c r="N14"/>
      <c r="O14"/>
    </row>
    <row r="15" spans="1:16" ht="27" customHeight="1" x14ac:dyDescent="0.25">
      <c r="A15" s="6"/>
      <c r="B15" s="137"/>
      <c r="C15" s="138"/>
      <c r="D15" s="169"/>
      <c r="E15" s="138"/>
      <c r="F15" s="24" t="s">
        <v>37</v>
      </c>
      <c r="G15" s="26">
        <f>SUM(H15:L15)</f>
        <v>94704500</v>
      </c>
      <c r="H15" s="108">
        <v>2771900</v>
      </c>
      <c r="I15" s="108">
        <v>41232600</v>
      </c>
      <c r="J15" s="26">
        <v>16400000</v>
      </c>
      <c r="K15" s="26">
        <v>16900000</v>
      </c>
      <c r="L15" s="26">
        <v>17400000</v>
      </c>
      <c r="M15" s="25"/>
      <c r="N15"/>
      <c r="O15"/>
    </row>
    <row r="16" spans="1:16" ht="15" customHeight="1" x14ac:dyDescent="0.25">
      <c r="A16" s="6"/>
      <c r="B16" s="137" t="s">
        <v>24</v>
      </c>
      <c r="C16" s="138" t="s">
        <v>118</v>
      </c>
      <c r="D16" s="168" t="s">
        <v>96</v>
      </c>
      <c r="E16" s="138" t="s">
        <v>25</v>
      </c>
      <c r="F16" s="24" t="s">
        <v>2</v>
      </c>
      <c r="G16" s="26">
        <f>G17</f>
        <v>60000000</v>
      </c>
      <c r="H16" s="26">
        <f t="shared" ref="H16:L16" si="2">H17</f>
        <v>0</v>
      </c>
      <c r="I16" s="26">
        <f t="shared" si="2"/>
        <v>0</v>
      </c>
      <c r="J16" s="26">
        <f t="shared" si="2"/>
        <v>30000000</v>
      </c>
      <c r="K16" s="26">
        <f t="shared" si="2"/>
        <v>30000000</v>
      </c>
      <c r="L16" s="26">
        <f t="shared" si="2"/>
        <v>0</v>
      </c>
      <c r="M16" s="25"/>
      <c r="N16"/>
      <c r="O16"/>
    </row>
    <row r="17" spans="1:15" ht="47.25" customHeight="1" x14ac:dyDescent="0.25">
      <c r="A17" s="6"/>
      <c r="B17" s="137"/>
      <c r="C17" s="138"/>
      <c r="D17" s="169"/>
      <c r="E17" s="138"/>
      <c r="F17" s="24" t="s">
        <v>37</v>
      </c>
      <c r="G17" s="26">
        <f>SUM(H17:L17)</f>
        <v>60000000</v>
      </c>
      <c r="H17" s="108">
        <v>0</v>
      </c>
      <c r="I17" s="26">
        <v>0</v>
      </c>
      <c r="J17" s="38">
        <v>30000000</v>
      </c>
      <c r="K17" s="38">
        <v>30000000</v>
      </c>
      <c r="L17" s="26">
        <v>0</v>
      </c>
      <c r="M17" s="25"/>
      <c r="N17"/>
      <c r="O17"/>
    </row>
    <row r="18" spans="1:15" ht="15" customHeight="1" x14ac:dyDescent="0.25">
      <c r="A18" s="6"/>
      <c r="B18" s="137" t="s">
        <v>26</v>
      </c>
      <c r="C18" s="138" t="s">
        <v>106</v>
      </c>
      <c r="D18" s="168" t="s">
        <v>95</v>
      </c>
      <c r="E18" s="138" t="s">
        <v>23</v>
      </c>
      <c r="F18" s="24" t="s">
        <v>2</v>
      </c>
      <c r="G18" s="26">
        <f>G19</f>
        <v>17876260</v>
      </c>
      <c r="H18" s="108">
        <f t="shared" ref="H18:L18" si="3">H19</f>
        <v>2576260</v>
      </c>
      <c r="I18" s="26">
        <f t="shared" si="3"/>
        <v>2000000</v>
      </c>
      <c r="J18" s="26">
        <f t="shared" si="3"/>
        <v>4700000</v>
      </c>
      <c r="K18" s="26">
        <f t="shared" si="3"/>
        <v>4100000</v>
      </c>
      <c r="L18" s="26">
        <f t="shared" si="3"/>
        <v>4500000</v>
      </c>
      <c r="M18" s="25"/>
      <c r="N18"/>
      <c r="O18"/>
    </row>
    <row r="19" spans="1:15" ht="89.25" customHeight="1" x14ac:dyDescent="0.25">
      <c r="A19" s="6"/>
      <c r="B19" s="137"/>
      <c r="C19" s="138"/>
      <c r="D19" s="169"/>
      <c r="E19" s="138"/>
      <c r="F19" s="24" t="s">
        <v>37</v>
      </c>
      <c r="G19" s="26">
        <f>SUM(H19:L19)</f>
        <v>17876260</v>
      </c>
      <c r="H19" s="108">
        <v>2576260</v>
      </c>
      <c r="I19" s="26">
        <v>2000000</v>
      </c>
      <c r="J19" s="26">
        <v>4700000</v>
      </c>
      <c r="K19" s="26">
        <v>4100000</v>
      </c>
      <c r="L19" s="26">
        <v>4500000</v>
      </c>
      <c r="M19" s="25"/>
      <c r="N19"/>
      <c r="O19"/>
    </row>
    <row r="20" spans="1:15" ht="15" customHeight="1" x14ac:dyDescent="0.25">
      <c r="A20" s="6"/>
      <c r="B20" s="137" t="s">
        <v>27</v>
      </c>
      <c r="C20" s="138" t="s">
        <v>14</v>
      </c>
      <c r="D20" s="168" t="s">
        <v>95</v>
      </c>
      <c r="E20" s="138" t="s">
        <v>23</v>
      </c>
      <c r="F20" s="24" t="s">
        <v>2</v>
      </c>
      <c r="G20" s="26">
        <f>G21</f>
        <v>27000000</v>
      </c>
      <c r="H20" s="108">
        <f t="shared" ref="H20:L20" si="4">H21</f>
        <v>0</v>
      </c>
      <c r="I20" s="26">
        <f t="shared" si="4"/>
        <v>0</v>
      </c>
      <c r="J20" s="26">
        <f t="shared" si="4"/>
        <v>17000000</v>
      </c>
      <c r="K20" s="26">
        <f t="shared" si="4"/>
        <v>10000000</v>
      </c>
      <c r="L20" s="26">
        <f t="shared" si="4"/>
        <v>0</v>
      </c>
      <c r="M20" s="25"/>
      <c r="N20"/>
      <c r="O20"/>
    </row>
    <row r="21" spans="1:15" ht="69.75" customHeight="1" x14ac:dyDescent="0.25">
      <c r="A21" s="6"/>
      <c r="B21" s="137"/>
      <c r="C21" s="138"/>
      <c r="D21" s="169"/>
      <c r="E21" s="138"/>
      <c r="F21" s="24" t="s">
        <v>37</v>
      </c>
      <c r="G21" s="26">
        <f>SUM(H21:L21)</f>
        <v>27000000</v>
      </c>
      <c r="H21" s="108">
        <v>0</v>
      </c>
      <c r="I21" s="26">
        <v>0</v>
      </c>
      <c r="J21" s="26">
        <v>17000000</v>
      </c>
      <c r="K21" s="26">
        <v>10000000</v>
      </c>
      <c r="L21" s="26">
        <v>0</v>
      </c>
      <c r="M21" s="25"/>
      <c r="N21"/>
      <c r="O21"/>
    </row>
    <row r="22" spans="1:15" ht="15" customHeight="1" x14ac:dyDescent="0.25">
      <c r="A22" s="6"/>
      <c r="B22" s="137" t="s">
        <v>28</v>
      </c>
      <c r="C22" s="138" t="s">
        <v>15</v>
      </c>
      <c r="D22" s="168" t="s">
        <v>95</v>
      </c>
      <c r="E22" s="138" t="s">
        <v>23</v>
      </c>
      <c r="F22" s="24" t="s">
        <v>2</v>
      </c>
      <c r="G22" s="26">
        <f>G23</f>
        <v>25906400</v>
      </c>
      <c r="H22" s="108">
        <f t="shared" ref="H22:L22" si="5">H23</f>
        <v>5500000</v>
      </c>
      <c r="I22" s="26">
        <f t="shared" si="5"/>
        <v>1971300</v>
      </c>
      <c r="J22" s="26">
        <f t="shared" si="5"/>
        <v>18435100</v>
      </c>
      <c r="K22" s="26">
        <f t="shared" si="5"/>
        <v>0</v>
      </c>
      <c r="L22" s="26">
        <f t="shared" si="5"/>
        <v>0</v>
      </c>
      <c r="M22" s="25"/>
      <c r="N22"/>
      <c r="O22"/>
    </row>
    <row r="23" spans="1:15" ht="83.25" customHeight="1" x14ac:dyDescent="0.25">
      <c r="A23" s="6"/>
      <c r="B23" s="137"/>
      <c r="C23" s="138"/>
      <c r="D23" s="169"/>
      <c r="E23" s="138"/>
      <c r="F23" s="24" t="s">
        <v>37</v>
      </c>
      <c r="G23" s="26">
        <f>SUM(H23:L23)</f>
        <v>25906400</v>
      </c>
      <c r="H23" s="108">
        <v>5500000</v>
      </c>
      <c r="I23" s="26">
        <v>1971300</v>
      </c>
      <c r="J23" s="26">
        <v>18435100</v>
      </c>
      <c r="K23" s="26">
        <v>0</v>
      </c>
      <c r="L23" s="26">
        <v>0</v>
      </c>
      <c r="M23" s="25"/>
      <c r="N23"/>
      <c r="O23"/>
    </row>
    <row r="24" spans="1:15" ht="15" customHeight="1" x14ac:dyDescent="0.25">
      <c r="A24" s="6"/>
      <c r="B24" s="137" t="s">
        <v>29</v>
      </c>
      <c r="C24" s="138" t="s">
        <v>16</v>
      </c>
      <c r="D24" s="168" t="s">
        <v>95</v>
      </c>
      <c r="E24" s="138" t="s">
        <v>23</v>
      </c>
      <c r="F24" s="24" t="s">
        <v>2</v>
      </c>
      <c r="G24" s="26">
        <f>G25</f>
        <v>7000000</v>
      </c>
      <c r="H24" s="108">
        <f t="shared" ref="H24:L24" si="6">H25</f>
        <v>0</v>
      </c>
      <c r="I24" s="26">
        <f t="shared" si="6"/>
        <v>0</v>
      </c>
      <c r="J24" s="26">
        <f t="shared" si="6"/>
        <v>7000000</v>
      </c>
      <c r="K24" s="26">
        <f t="shared" si="6"/>
        <v>0</v>
      </c>
      <c r="L24" s="26">
        <f t="shared" si="6"/>
        <v>0</v>
      </c>
      <c r="M24" s="25"/>
      <c r="N24"/>
      <c r="O24"/>
    </row>
    <row r="25" spans="1:15" ht="69.75" customHeight="1" x14ac:dyDescent="0.25">
      <c r="A25" s="6"/>
      <c r="B25" s="137"/>
      <c r="C25" s="138"/>
      <c r="D25" s="169"/>
      <c r="E25" s="138"/>
      <c r="F25" s="24" t="s">
        <v>37</v>
      </c>
      <c r="G25" s="26">
        <f>SUM(H25:L25)</f>
        <v>7000000</v>
      </c>
      <c r="H25" s="108">
        <v>0</v>
      </c>
      <c r="I25" s="26">
        <v>0</v>
      </c>
      <c r="J25" s="26">
        <v>7000000</v>
      </c>
      <c r="K25" s="26">
        <v>0</v>
      </c>
      <c r="L25" s="27">
        <v>0</v>
      </c>
      <c r="M25" s="25"/>
      <c r="N25"/>
      <c r="O25"/>
    </row>
    <row r="26" spans="1:15" ht="15" customHeight="1" x14ac:dyDescent="0.25">
      <c r="A26" s="6"/>
      <c r="B26" s="142" t="s">
        <v>30</v>
      </c>
      <c r="C26" s="139" t="s">
        <v>17</v>
      </c>
      <c r="D26" s="168" t="s">
        <v>95</v>
      </c>
      <c r="E26" s="138" t="s">
        <v>23</v>
      </c>
      <c r="F26" s="29" t="s">
        <v>2</v>
      </c>
      <c r="G26" s="26">
        <f>G27</f>
        <v>291100</v>
      </c>
      <c r="H26" s="108">
        <f t="shared" ref="H26:L26" si="7">H27</f>
        <v>0</v>
      </c>
      <c r="I26" s="26">
        <f t="shared" si="7"/>
        <v>291100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5"/>
      <c r="N26"/>
      <c r="O26"/>
    </row>
    <row r="27" spans="1:15" ht="44.25" customHeight="1" x14ac:dyDescent="0.25">
      <c r="A27" s="6"/>
      <c r="B27" s="149"/>
      <c r="C27" s="146"/>
      <c r="D27" s="217"/>
      <c r="E27" s="214"/>
      <c r="F27" s="33" t="s">
        <v>37</v>
      </c>
      <c r="G27" s="70">
        <f>SUM(H27:L27)</f>
        <v>291100</v>
      </c>
      <c r="H27" s="107">
        <v>0</v>
      </c>
      <c r="I27" s="30">
        <v>291100</v>
      </c>
      <c r="J27" s="30">
        <v>0</v>
      </c>
      <c r="K27" s="30">
        <v>0</v>
      </c>
      <c r="L27" s="30">
        <v>0</v>
      </c>
      <c r="M27" s="25"/>
      <c r="N27"/>
      <c r="O27"/>
    </row>
    <row r="28" spans="1:15" ht="44.25" customHeight="1" x14ac:dyDescent="0.25">
      <c r="A28" s="6"/>
      <c r="B28" s="120" t="s">
        <v>31</v>
      </c>
      <c r="C28" s="121" t="s">
        <v>140</v>
      </c>
      <c r="D28" s="121" t="s">
        <v>96</v>
      </c>
      <c r="E28" s="121" t="s">
        <v>34</v>
      </c>
      <c r="F28" s="33" t="s">
        <v>2</v>
      </c>
      <c r="G28" s="109">
        <v>1200000</v>
      </c>
      <c r="H28" s="109">
        <v>1200000</v>
      </c>
      <c r="I28" s="109">
        <v>0</v>
      </c>
      <c r="J28" s="109">
        <v>0</v>
      </c>
      <c r="K28" s="109">
        <v>0</v>
      </c>
      <c r="L28" s="109">
        <v>0</v>
      </c>
      <c r="M28" s="25"/>
      <c r="N28"/>
      <c r="O28"/>
    </row>
    <row r="29" spans="1:15" ht="44.25" customHeight="1" x14ac:dyDescent="0.25">
      <c r="A29" s="6"/>
      <c r="B29" s="120"/>
      <c r="C29" s="121"/>
      <c r="D29" s="121"/>
      <c r="E29" s="121"/>
      <c r="F29" s="33" t="s">
        <v>37</v>
      </c>
      <c r="G29" s="109">
        <v>1200000</v>
      </c>
      <c r="H29" s="109">
        <v>1200000</v>
      </c>
      <c r="I29" s="109">
        <v>0</v>
      </c>
      <c r="J29" s="109">
        <v>0</v>
      </c>
      <c r="K29" s="109">
        <v>0</v>
      </c>
      <c r="L29" s="109">
        <v>0</v>
      </c>
      <c r="M29" s="25"/>
      <c r="N29"/>
      <c r="O29"/>
    </row>
    <row r="30" spans="1:15" ht="44.25" customHeight="1" x14ac:dyDescent="0.25">
      <c r="A30" s="6"/>
      <c r="B30" s="205" t="s">
        <v>132</v>
      </c>
      <c r="C30" s="206"/>
      <c r="D30" s="206"/>
      <c r="E30" s="206"/>
      <c r="F30" s="33" t="s">
        <v>2</v>
      </c>
      <c r="G30" s="31">
        <f>SUM(G11,G13,G16,G18,G20,G22,G24,G26,G28)</f>
        <v>417094060</v>
      </c>
      <c r="H30" s="111">
        <f t="shared" ref="H30:L30" si="8">SUM(H11,H13,H16,H18,H20,H22,H24,H26,H28)</f>
        <v>62175060</v>
      </c>
      <c r="I30" s="111">
        <f t="shared" si="8"/>
        <v>61483900</v>
      </c>
      <c r="J30" s="111">
        <f t="shared" si="8"/>
        <v>130535100</v>
      </c>
      <c r="K30" s="111">
        <f t="shared" si="8"/>
        <v>101000000</v>
      </c>
      <c r="L30" s="111">
        <f t="shared" si="8"/>
        <v>61900000</v>
      </c>
      <c r="M30" s="25"/>
      <c r="N30"/>
      <c r="O30"/>
    </row>
    <row r="31" spans="1:15" ht="15" customHeight="1" x14ac:dyDescent="0.25">
      <c r="A31" s="6"/>
      <c r="B31" s="207"/>
      <c r="C31" s="208"/>
      <c r="D31" s="208"/>
      <c r="E31" s="208"/>
      <c r="F31" s="104" t="s">
        <v>38</v>
      </c>
      <c r="G31" s="31">
        <f t="shared" ref="G31:L31" si="9">SUM(G14)</f>
        <v>66115800</v>
      </c>
      <c r="H31" s="31">
        <f t="shared" si="9"/>
        <v>50126900</v>
      </c>
      <c r="I31" s="31">
        <f t="shared" si="9"/>
        <v>15988900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25"/>
      <c r="N31"/>
      <c r="O31"/>
    </row>
    <row r="32" spans="1:15" ht="45" customHeight="1" x14ac:dyDescent="0.25">
      <c r="A32" s="6"/>
      <c r="B32" s="209"/>
      <c r="C32" s="119"/>
      <c r="D32" s="119"/>
      <c r="E32" s="119"/>
      <c r="F32" s="33" t="s">
        <v>37</v>
      </c>
      <c r="G32" s="31">
        <f>SUM(G12,G15,G17,G19,G21,G23,G25,G27,G29)</f>
        <v>350978260</v>
      </c>
      <c r="H32" s="111">
        <f t="shared" ref="H32:L32" si="10">SUM(H12,H15,H17,H19,H21,H23,H25,H27,H29)</f>
        <v>12048160</v>
      </c>
      <c r="I32" s="111">
        <f t="shared" si="10"/>
        <v>45495000</v>
      </c>
      <c r="J32" s="111">
        <f t="shared" si="10"/>
        <v>130535100</v>
      </c>
      <c r="K32" s="111">
        <f t="shared" si="10"/>
        <v>101000000</v>
      </c>
      <c r="L32" s="111">
        <f t="shared" si="10"/>
        <v>61900000</v>
      </c>
      <c r="M32" s="25"/>
      <c r="N32"/>
      <c r="O32"/>
    </row>
    <row r="33" spans="1:16" s="9" customFormat="1" ht="15" customHeight="1" x14ac:dyDescent="0.25">
      <c r="A33" s="8"/>
      <c r="B33" s="120" t="s">
        <v>39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28"/>
    </row>
    <row r="34" spans="1:16" s="9" customFormat="1" ht="60" customHeight="1" x14ac:dyDescent="0.25">
      <c r="A34" s="8"/>
      <c r="B34" s="169" t="s">
        <v>77</v>
      </c>
      <c r="C34" s="144" t="s">
        <v>99</v>
      </c>
      <c r="D34" s="194" t="s">
        <v>137</v>
      </c>
      <c r="E34" s="144" t="s">
        <v>101</v>
      </c>
      <c r="F34" s="79" t="s">
        <v>2</v>
      </c>
      <c r="G34" s="80">
        <f>G35</f>
        <v>299610000</v>
      </c>
      <c r="H34" s="80">
        <f t="shared" ref="H34:L34" si="11">H35</f>
        <v>0</v>
      </c>
      <c r="I34" s="80">
        <f t="shared" si="11"/>
        <v>0</v>
      </c>
      <c r="J34" s="80">
        <f t="shared" si="11"/>
        <v>151820000</v>
      </c>
      <c r="K34" s="80">
        <f t="shared" si="11"/>
        <v>111960000</v>
      </c>
      <c r="L34" s="80">
        <f t="shared" si="11"/>
        <v>35830000</v>
      </c>
      <c r="M34" s="28"/>
    </row>
    <row r="35" spans="1:16" ht="15" customHeight="1" x14ac:dyDescent="0.25">
      <c r="A35" s="6"/>
      <c r="B35" s="165"/>
      <c r="C35" s="138"/>
      <c r="D35" s="169"/>
      <c r="E35" s="138"/>
      <c r="F35" s="39" t="s">
        <v>37</v>
      </c>
      <c r="G35" s="36">
        <f>SUM(H35:L35)</f>
        <v>299610000</v>
      </c>
      <c r="H35" s="36">
        <v>0</v>
      </c>
      <c r="I35" s="36">
        <v>0</v>
      </c>
      <c r="J35" s="36">
        <v>151820000</v>
      </c>
      <c r="K35" s="36">
        <v>111960000</v>
      </c>
      <c r="L35" s="81">
        <v>35830000</v>
      </c>
      <c r="M35" s="25"/>
      <c r="N35"/>
      <c r="O35"/>
    </row>
    <row r="36" spans="1:16" ht="150" customHeight="1" x14ac:dyDescent="0.25">
      <c r="A36" s="6"/>
      <c r="B36" s="165" t="s">
        <v>78</v>
      </c>
      <c r="C36" s="138" t="s">
        <v>40</v>
      </c>
      <c r="D36" s="168" t="s">
        <v>95</v>
      </c>
      <c r="E36" s="138" t="s">
        <v>23</v>
      </c>
      <c r="F36" s="39" t="s">
        <v>2</v>
      </c>
      <c r="G36" s="48">
        <f>G37</f>
        <v>64308000</v>
      </c>
      <c r="H36" s="48">
        <f t="shared" ref="H36:L36" si="12">H37</f>
        <v>0</v>
      </c>
      <c r="I36" s="48">
        <f t="shared" si="12"/>
        <v>0</v>
      </c>
      <c r="J36" s="48">
        <f t="shared" si="12"/>
        <v>38000000</v>
      </c>
      <c r="K36" s="48">
        <f t="shared" si="12"/>
        <v>26308000</v>
      </c>
      <c r="L36" s="48">
        <f t="shared" si="12"/>
        <v>0</v>
      </c>
      <c r="M36" s="25"/>
      <c r="N36"/>
      <c r="O36"/>
    </row>
    <row r="37" spans="1:16" ht="15" customHeight="1" x14ac:dyDescent="0.25">
      <c r="A37" s="6"/>
      <c r="B37" s="168"/>
      <c r="C37" s="138"/>
      <c r="D37" s="169"/>
      <c r="E37" s="138"/>
      <c r="F37" s="39" t="s">
        <v>37</v>
      </c>
      <c r="G37" s="26">
        <f>SUM(H37:L37)</f>
        <v>64308000</v>
      </c>
      <c r="H37" s="36">
        <v>0</v>
      </c>
      <c r="I37" s="36">
        <v>0</v>
      </c>
      <c r="J37" s="36">
        <v>38000000</v>
      </c>
      <c r="K37" s="36">
        <v>26308000</v>
      </c>
      <c r="L37" s="98">
        <v>0</v>
      </c>
      <c r="M37" s="25"/>
      <c r="N37"/>
      <c r="O37"/>
    </row>
    <row r="38" spans="1:16" ht="99.75" customHeight="1" x14ac:dyDescent="0.25">
      <c r="A38" s="6"/>
      <c r="B38" s="121" t="s">
        <v>79</v>
      </c>
      <c r="C38" s="216" t="s">
        <v>41</v>
      </c>
      <c r="D38" s="168" t="s">
        <v>95</v>
      </c>
      <c r="E38" s="138" t="s">
        <v>23</v>
      </c>
      <c r="F38" s="39" t="s">
        <v>2</v>
      </c>
      <c r="G38" s="48">
        <f>G39</f>
        <v>20000000</v>
      </c>
      <c r="H38" s="48">
        <f t="shared" ref="H38:L38" si="13">H39</f>
        <v>0</v>
      </c>
      <c r="I38" s="48">
        <f t="shared" si="13"/>
        <v>0</v>
      </c>
      <c r="J38" s="48">
        <f t="shared" si="13"/>
        <v>10000000</v>
      </c>
      <c r="K38" s="48">
        <f t="shared" si="13"/>
        <v>10000000</v>
      </c>
      <c r="L38" s="48">
        <f t="shared" si="13"/>
        <v>0</v>
      </c>
      <c r="M38" s="25"/>
      <c r="N38"/>
      <c r="O38"/>
    </row>
    <row r="39" spans="1:16" ht="86.25" customHeight="1" x14ac:dyDescent="0.25">
      <c r="A39" s="6"/>
      <c r="B39" s="121"/>
      <c r="C39" s="216"/>
      <c r="D39" s="169"/>
      <c r="E39" s="138"/>
      <c r="F39" s="39" t="s">
        <v>37</v>
      </c>
      <c r="G39" s="26">
        <f>SUM(H39:L39)</f>
        <v>20000000</v>
      </c>
      <c r="H39" s="36">
        <v>0</v>
      </c>
      <c r="I39" s="36">
        <v>0</v>
      </c>
      <c r="J39" s="36">
        <v>10000000</v>
      </c>
      <c r="K39" s="36">
        <v>10000000</v>
      </c>
      <c r="L39" s="98">
        <v>0</v>
      </c>
      <c r="M39" s="25"/>
      <c r="N39"/>
      <c r="O39"/>
    </row>
    <row r="40" spans="1:16" ht="25.5" customHeight="1" x14ac:dyDescent="0.25">
      <c r="A40" s="6"/>
      <c r="B40" s="169" t="s">
        <v>80</v>
      </c>
      <c r="C40" s="214" t="s">
        <v>42</v>
      </c>
      <c r="D40" s="121" t="s">
        <v>96</v>
      </c>
      <c r="E40" s="125" t="s">
        <v>34</v>
      </c>
      <c r="F40" s="39" t="s">
        <v>2</v>
      </c>
      <c r="G40" s="48">
        <f>G41</f>
        <v>2000000</v>
      </c>
      <c r="H40" s="48">
        <f t="shared" ref="H40:L40" si="14">H41</f>
        <v>0</v>
      </c>
      <c r="I40" s="48">
        <f t="shared" si="14"/>
        <v>2000000</v>
      </c>
      <c r="J40" s="48">
        <f t="shared" si="14"/>
        <v>0</v>
      </c>
      <c r="K40" s="48">
        <f t="shared" si="14"/>
        <v>0</v>
      </c>
      <c r="L40" s="48">
        <f t="shared" si="14"/>
        <v>0</v>
      </c>
      <c r="M40" s="25"/>
      <c r="N40"/>
      <c r="O40"/>
    </row>
    <row r="41" spans="1:16" ht="50.25" customHeight="1" x14ac:dyDescent="0.25">
      <c r="A41" s="6"/>
      <c r="B41" s="165"/>
      <c r="C41" s="177"/>
      <c r="D41" s="121"/>
      <c r="E41" s="127"/>
      <c r="F41" s="39" t="s">
        <v>37</v>
      </c>
      <c r="G41" s="26">
        <f>SUM(H41:L41)</f>
        <v>2000000</v>
      </c>
      <c r="H41" s="36">
        <v>0</v>
      </c>
      <c r="I41" s="36">
        <v>2000000</v>
      </c>
      <c r="J41" s="36">
        <v>0</v>
      </c>
      <c r="K41" s="36">
        <v>0</v>
      </c>
      <c r="L41" s="98">
        <v>0</v>
      </c>
      <c r="M41" s="25"/>
      <c r="N41"/>
      <c r="O41"/>
    </row>
    <row r="42" spans="1:16" ht="53.25" customHeight="1" x14ac:dyDescent="0.25">
      <c r="A42" s="6"/>
      <c r="B42" s="168" t="s">
        <v>81</v>
      </c>
      <c r="C42" s="214" t="s">
        <v>43</v>
      </c>
      <c r="D42" s="121" t="s">
        <v>48</v>
      </c>
      <c r="E42" s="121" t="s">
        <v>48</v>
      </c>
      <c r="F42" s="39" t="s">
        <v>2</v>
      </c>
      <c r="G42" s="48">
        <f>G43</f>
        <v>11507000</v>
      </c>
      <c r="H42" s="48">
        <f t="shared" ref="H42:L42" si="15">H43</f>
        <v>2301400</v>
      </c>
      <c r="I42" s="48">
        <f t="shared" si="15"/>
        <v>2301400</v>
      </c>
      <c r="J42" s="48">
        <f t="shared" si="15"/>
        <v>2301400</v>
      </c>
      <c r="K42" s="48">
        <f t="shared" si="15"/>
        <v>2301400</v>
      </c>
      <c r="L42" s="48">
        <f t="shared" si="15"/>
        <v>2301400</v>
      </c>
      <c r="M42" s="25"/>
      <c r="N42"/>
      <c r="O42"/>
    </row>
    <row r="43" spans="1:16" ht="15" customHeight="1" x14ac:dyDescent="0.25">
      <c r="A43" s="6"/>
      <c r="B43" s="169"/>
      <c r="C43" s="177"/>
      <c r="D43" s="121"/>
      <c r="E43" s="121"/>
      <c r="F43" s="39" t="s">
        <v>61</v>
      </c>
      <c r="G43" s="26">
        <f>SUM(H43:L43)</f>
        <v>11507000</v>
      </c>
      <c r="H43" s="36">
        <v>2301400</v>
      </c>
      <c r="I43" s="36">
        <v>2301400</v>
      </c>
      <c r="J43" s="36">
        <v>2301400</v>
      </c>
      <c r="K43" s="36">
        <v>2301400</v>
      </c>
      <c r="L43" s="98">
        <v>2301400</v>
      </c>
      <c r="M43" s="25"/>
      <c r="N43"/>
      <c r="O43"/>
    </row>
    <row r="44" spans="1:16" ht="50.25" customHeight="1" x14ac:dyDescent="0.25">
      <c r="A44" s="6"/>
      <c r="B44" s="165" t="s">
        <v>82</v>
      </c>
      <c r="C44" s="138" t="s">
        <v>45</v>
      </c>
      <c r="D44" s="194" t="s">
        <v>138</v>
      </c>
      <c r="E44" s="138" t="s">
        <v>46</v>
      </c>
      <c r="F44" s="39" t="s">
        <v>2</v>
      </c>
      <c r="G44" s="48">
        <f>G45</f>
        <v>469000</v>
      </c>
      <c r="H44" s="48">
        <f t="shared" ref="H44:L44" si="16">H45</f>
        <v>93800</v>
      </c>
      <c r="I44" s="48">
        <f t="shared" si="16"/>
        <v>93800</v>
      </c>
      <c r="J44" s="48">
        <f t="shared" si="16"/>
        <v>93800</v>
      </c>
      <c r="K44" s="48">
        <f t="shared" si="16"/>
        <v>93800</v>
      </c>
      <c r="L44" s="48">
        <f t="shared" si="16"/>
        <v>93800</v>
      </c>
      <c r="M44" s="25"/>
      <c r="N44"/>
      <c r="O44"/>
    </row>
    <row r="45" spans="1:16" ht="15" customHeight="1" x14ac:dyDescent="0.25">
      <c r="A45" s="6"/>
      <c r="B45" s="165"/>
      <c r="C45" s="138"/>
      <c r="D45" s="169"/>
      <c r="E45" s="138"/>
      <c r="F45" s="39" t="s">
        <v>61</v>
      </c>
      <c r="G45" s="26">
        <f>SUM(H45:L45)</f>
        <v>469000</v>
      </c>
      <c r="H45" s="36">
        <v>93800</v>
      </c>
      <c r="I45" s="98">
        <v>93800</v>
      </c>
      <c r="J45" s="98">
        <v>93800</v>
      </c>
      <c r="K45" s="98">
        <v>93800</v>
      </c>
      <c r="L45" s="98">
        <v>93800</v>
      </c>
      <c r="M45" s="25"/>
      <c r="N45"/>
      <c r="O45"/>
    </row>
    <row r="46" spans="1:16" ht="36" customHeight="1" x14ac:dyDescent="0.25">
      <c r="A46" s="6"/>
      <c r="B46" s="168" t="s">
        <v>83</v>
      </c>
      <c r="C46" s="139" t="s">
        <v>47</v>
      </c>
      <c r="D46" s="139" t="s">
        <v>48</v>
      </c>
      <c r="E46" s="139" t="s">
        <v>48</v>
      </c>
      <c r="F46" s="39" t="s">
        <v>2</v>
      </c>
      <c r="G46" s="48">
        <f>G47</f>
        <v>428000</v>
      </c>
      <c r="H46" s="48">
        <f t="shared" ref="H46:L46" si="17">H47</f>
        <v>294000</v>
      </c>
      <c r="I46" s="48">
        <f t="shared" si="17"/>
        <v>134000</v>
      </c>
      <c r="J46" s="48">
        <f t="shared" si="17"/>
        <v>0</v>
      </c>
      <c r="K46" s="48">
        <f t="shared" si="17"/>
        <v>0</v>
      </c>
      <c r="L46" s="48">
        <f t="shared" si="17"/>
        <v>0</v>
      </c>
      <c r="M46" s="25"/>
      <c r="N46"/>
      <c r="O46"/>
    </row>
    <row r="47" spans="1:16" ht="15" customHeight="1" x14ac:dyDescent="0.25">
      <c r="A47" s="6"/>
      <c r="B47" s="169"/>
      <c r="C47" s="144"/>
      <c r="D47" s="144"/>
      <c r="E47" s="144"/>
      <c r="F47" s="39" t="s">
        <v>61</v>
      </c>
      <c r="G47" s="26">
        <f>SUM(H47:L47)</f>
        <v>428000</v>
      </c>
      <c r="H47" s="36">
        <v>294000</v>
      </c>
      <c r="I47" s="36">
        <v>134000</v>
      </c>
      <c r="J47" s="36">
        <v>0</v>
      </c>
      <c r="K47" s="36">
        <v>0</v>
      </c>
      <c r="L47" s="50">
        <v>0</v>
      </c>
      <c r="M47" s="25"/>
      <c r="N47"/>
      <c r="O47"/>
    </row>
    <row r="48" spans="1:16" ht="39" customHeight="1" x14ac:dyDescent="0.25">
      <c r="A48" s="6"/>
      <c r="B48" s="165" t="s">
        <v>84</v>
      </c>
      <c r="C48" s="138" t="s">
        <v>49</v>
      </c>
      <c r="D48" s="138" t="s">
        <v>50</v>
      </c>
      <c r="E48" s="138" t="s">
        <v>50</v>
      </c>
      <c r="F48" s="39" t="s">
        <v>2</v>
      </c>
      <c r="G48" s="48">
        <f>G49</f>
        <v>921400</v>
      </c>
      <c r="H48" s="48">
        <f t="shared" ref="H48:K48" si="18">H49</f>
        <v>297500</v>
      </c>
      <c r="I48" s="48">
        <f t="shared" si="18"/>
        <v>238500</v>
      </c>
      <c r="J48" s="48">
        <f t="shared" si="18"/>
        <v>205400</v>
      </c>
      <c r="K48" s="48">
        <f t="shared" si="18"/>
        <v>148000</v>
      </c>
      <c r="L48" s="48">
        <f>L49</f>
        <v>32000</v>
      </c>
      <c r="M48" s="35"/>
      <c r="N48" s="3"/>
      <c r="O48" s="3"/>
      <c r="P48" s="3"/>
    </row>
    <row r="49" spans="1:19" x14ac:dyDescent="0.25">
      <c r="A49" s="6"/>
      <c r="B49" s="165"/>
      <c r="C49" s="138"/>
      <c r="D49" s="138"/>
      <c r="E49" s="138"/>
      <c r="F49" s="39" t="s">
        <v>61</v>
      </c>
      <c r="G49" s="26">
        <f>SUM(H49:L49)</f>
        <v>921400</v>
      </c>
      <c r="H49" s="36">
        <v>297500</v>
      </c>
      <c r="I49" s="36">
        <v>238500</v>
      </c>
      <c r="J49" s="36">
        <v>205400</v>
      </c>
      <c r="K49" s="36">
        <v>148000</v>
      </c>
      <c r="L49" s="50">
        <v>32000</v>
      </c>
      <c r="M49" s="84"/>
      <c r="N49" s="3"/>
      <c r="O49" s="3"/>
      <c r="P49" s="3"/>
    </row>
    <row r="50" spans="1:19" ht="29.25" customHeight="1" x14ac:dyDescent="0.25">
      <c r="A50" s="6"/>
      <c r="B50" s="165" t="s">
        <v>85</v>
      </c>
      <c r="C50" s="138" t="s">
        <v>51</v>
      </c>
      <c r="D50" s="138" t="s">
        <v>52</v>
      </c>
      <c r="E50" s="138" t="s">
        <v>52</v>
      </c>
      <c r="F50" s="39" t="s">
        <v>2</v>
      </c>
      <c r="G50" s="48">
        <f>G51</f>
        <v>825000</v>
      </c>
      <c r="H50" s="48">
        <f t="shared" ref="H50:L50" si="19">H51</f>
        <v>165000</v>
      </c>
      <c r="I50" s="48">
        <f t="shared" si="19"/>
        <v>165000</v>
      </c>
      <c r="J50" s="48">
        <f t="shared" si="19"/>
        <v>165000</v>
      </c>
      <c r="K50" s="48">
        <f t="shared" si="19"/>
        <v>165000</v>
      </c>
      <c r="L50" s="48">
        <f t="shared" si="19"/>
        <v>165000</v>
      </c>
      <c r="M50" s="84"/>
      <c r="N50" s="3"/>
      <c r="O50" s="3"/>
      <c r="P50" s="3"/>
    </row>
    <row r="51" spans="1:19" ht="44.25" customHeight="1" x14ac:dyDescent="0.25">
      <c r="A51" s="6"/>
      <c r="B51" s="165"/>
      <c r="C51" s="138"/>
      <c r="D51" s="138"/>
      <c r="E51" s="138"/>
      <c r="F51" s="39" t="s">
        <v>61</v>
      </c>
      <c r="G51" s="26">
        <f>SUM(H51:L51)</f>
        <v>825000</v>
      </c>
      <c r="H51" s="36">
        <v>165000</v>
      </c>
      <c r="I51" s="98">
        <v>165000</v>
      </c>
      <c r="J51" s="98">
        <v>165000</v>
      </c>
      <c r="K51" s="98">
        <v>165000</v>
      </c>
      <c r="L51" s="98">
        <v>165000</v>
      </c>
      <c r="M51" s="37"/>
      <c r="N51" s="4"/>
      <c r="O51" s="4"/>
      <c r="P51" s="3"/>
    </row>
    <row r="52" spans="1:19" ht="33" customHeight="1" x14ac:dyDescent="0.25">
      <c r="A52" s="6"/>
      <c r="B52" s="165" t="s">
        <v>86</v>
      </c>
      <c r="C52" s="138" t="s">
        <v>53</v>
      </c>
      <c r="D52" s="138" t="s">
        <v>52</v>
      </c>
      <c r="E52" s="138" t="s">
        <v>52</v>
      </c>
      <c r="F52" s="39" t="s">
        <v>2</v>
      </c>
      <c r="G52" s="48">
        <f>G53</f>
        <v>1000000</v>
      </c>
      <c r="H52" s="48">
        <f t="shared" ref="H52:L52" si="20">H53</f>
        <v>200000</v>
      </c>
      <c r="I52" s="48">
        <f t="shared" si="20"/>
        <v>200000</v>
      </c>
      <c r="J52" s="48">
        <f t="shared" si="20"/>
        <v>200000</v>
      </c>
      <c r="K52" s="48">
        <f t="shared" si="20"/>
        <v>200000</v>
      </c>
      <c r="L52" s="48">
        <f t="shared" si="20"/>
        <v>200000</v>
      </c>
      <c r="M52" s="25"/>
      <c r="N52" s="4"/>
      <c r="O52" s="4"/>
      <c r="P52" s="3"/>
    </row>
    <row r="53" spans="1:19" ht="44.25" customHeight="1" x14ac:dyDescent="0.25">
      <c r="A53" s="6"/>
      <c r="B53" s="165"/>
      <c r="C53" s="138"/>
      <c r="D53" s="138"/>
      <c r="E53" s="138"/>
      <c r="F53" s="39" t="s">
        <v>61</v>
      </c>
      <c r="G53" s="26">
        <f>SUM(H53:L53)</f>
        <v>1000000</v>
      </c>
      <c r="H53" s="36">
        <v>200000</v>
      </c>
      <c r="I53" s="98">
        <v>200000</v>
      </c>
      <c r="J53" s="98">
        <v>200000</v>
      </c>
      <c r="K53" s="98">
        <v>200000</v>
      </c>
      <c r="L53" s="98">
        <v>200000</v>
      </c>
      <c r="M53" s="85"/>
      <c r="N53" s="90"/>
      <c r="O53" s="90"/>
      <c r="P53" s="25"/>
      <c r="Q53" s="4"/>
      <c r="R53" s="4"/>
      <c r="S53" s="3"/>
    </row>
    <row r="54" spans="1:19" ht="44.25" customHeight="1" x14ac:dyDescent="0.25">
      <c r="A54" s="6"/>
      <c r="B54" s="115" t="s">
        <v>87</v>
      </c>
      <c r="C54" s="125" t="s">
        <v>56</v>
      </c>
      <c r="D54" s="125" t="s">
        <v>57</v>
      </c>
      <c r="E54" s="125" t="s">
        <v>57</v>
      </c>
      <c r="F54" s="39" t="s">
        <v>2</v>
      </c>
      <c r="G54" s="48">
        <f>G55</f>
        <v>50000000</v>
      </c>
      <c r="H54" s="48">
        <f t="shared" ref="H54:L54" si="21">H55</f>
        <v>10000000</v>
      </c>
      <c r="I54" s="48">
        <f t="shared" si="21"/>
        <v>10000000</v>
      </c>
      <c r="J54" s="48">
        <f t="shared" si="21"/>
        <v>10000000</v>
      </c>
      <c r="K54" s="48">
        <f t="shared" si="21"/>
        <v>10000000</v>
      </c>
      <c r="L54" s="48">
        <f t="shared" si="21"/>
        <v>10000000</v>
      </c>
      <c r="M54" s="25"/>
      <c r="N54" s="4"/>
      <c r="O54" s="4"/>
      <c r="P54" s="3"/>
    </row>
    <row r="55" spans="1:19" ht="39.75" customHeight="1" x14ac:dyDescent="0.25">
      <c r="A55" s="6"/>
      <c r="B55" s="150"/>
      <c r="C55" s="126"/>
      <c r="D55" s="126"/>
      <c r="E55" s="126"/>
      <c r="F55" s="40" t="s">
        <v>61</v>
      </c>
      <c r="G55" s="26">
        <f>SUM(H55:L55)</f>
        <v>50000000</v>
      </c>
      <c r="H55" s="36">
        <v>10000000</v>
      </c>
      <c r="I55" s="98">
        <v>10000000</v>
      </c>
      <c r="J55" s="98">
        <v>10000000</v>
      </c>
      <c r="K55" s="98">
        <v>10000000</v>
      </c>
      <c r="L55" s="98">
        <v>10000000</v>
      </c>
      <c r="M55" s="25"/>
      <c r="N55" s="4"/>
      <c r="O55" s="4"/>
      <c r="P55" s="3"/>
    </row>
    <row r="56" spans="1:19" ht="21" customHeight="1" x14ac:dyDescent="0.25">
      <c r="A56" s="6"/>
      <c r="B56" s="115" t="s">
        <v>88</v>
      </c>
      <c r="C56" s="125" t="s">
        <v>58</v>
      </c>
      <c r="D56" s="125" t="s">
        <v>59</v>
      </c>
      <c r="E56" s="125" t="s">
        <v>59</v>
      </c>
      <c r="F56" s="39" t="s">
        <v>2</v>
      </c>
      <c r="G56" s="48">
        <f>G57</f>
        <v>300000</v>
      </c>
      <c r="H56" s="48">
        <f t="shared" ref="H56:L56" si="22">H57</f>
        <v>100000</v>
      </c>
      <c r="I56" s="48">
        <f t="shared" si="22"/>
        <v>50000</v>
      </c>
      <c r="J56" s="48">
        <f t="shared" si="22"/>
        <v>50000</v>
      </c>
      <c r="K56" s="48">
        <f t="shared" si="22"/>
        <v>50000</v>
      </c>
      <c r="L56" s="48">
        <f t="shared" si="22"/>
        <v>50000</v>
      </c>
      <c r="M56" s="35"/>
      <c r="N56" s="4"/>
      <c r="O56" s="4"/>
      <c r="P56" s="3"/>
    </row>
    <row r="57" spans="1:19" ht="141" customHeight="1" x14ac:dyDescent="0.25">
      <c r="A57" s="6"/>
      <c r="B57" s="150"/>
      <c r="C57" s="126"/>
      <c r="D57" s="126"/>
      <c r="E57" s="126"/>
      <c r="F57" s="40" t="s">
        <v>61</v>
      </c>
      <c r="G57" s="26">
        <f>SUM(H57:L57)</f>
        <v>300000</v>
      </c>
      <c r="H57" s="36">
        <v>100000</v>
      </c>
      <c r="I57" s="36">
        <v>50000</v>
      </c>
      <c r="J57" s="98">
        <v>50000</v>
      </c>
      <c r="K57" s="98">
        <v>50000</v>
      </c>
      <c r="L57" s="98">
        <v>50000</v>
      </c>
      <c r="M57" s="155"/>
      <c r="N57" s="4"/>
      <c r="O57" s="4"/>
      <c r="P57" s="3"/>
    </row>
    <row r="58" spans="1:19" ht="24.75" customHeight="1" x14ac:dyDescent="0.25">
      <c r="A58" s="6"/>
      <c r="B58" s="115" t="s">
        <v>89</v>
      </c>
      <c r="C58" s="125" t="s">
        <v>104</v>
      </c>
      <c r="D58" s="147" t="s">
        <v>93</v>
      </c>
      <c r="E58" s="147" t="s">
        <v>93</v>
      </c>
      <c r="F58" s="41" t="s">
        <v>2</v>
      </c>
      <c r="G58" s="48">
        <f>G59+G60</f>
        <v>1932000</v>
      </c>
      <c r="H58" s="48">
        <f t="shared" ref="H58:L58" si="23">H59+H60</f>
        <v>390000</v>
      </c>
      <c r="I58" s="48">
        <f t="shared" si="23"/>
        <v>421500</v>
      </c>
      <c r="J58" s="48">
        <f t="shared" si="23"/>
        <v>320000</v>
      </c>
      <c r="K58" s="48">
        <f t="shared" si="23"/>
        <v>470000</v>
      </c>
      <c r="L58" s="48">
        <f t="shared" si="23"/>
        <v>330500</v>
      </c>
      <c r="M58" s="155"/>
      <c r="N58" s="4"/>
      <c r="O58" s="4"/>
      <c r="P58" s="3"/>
    </row>
    <row r="59" spans="1:19" ht="35.25" customHeight="1" x14ac:dyDescent="0.25">
      <c r="A59" s="6"/>
      <c r="B59" s="150"/>
      <c r="C59" s="126"/>
      <c r="D59" s="172"/>
      <c r="E59" s="172"/>
      <c r="F59" s="42" t="s">
        <v>37</v>
      </c>
      <c r="G59" s="26">
        <f>SUM(H59:L59)</f>
        <v>0</v>
      </c>
      <c r="H59" s="36">
        <v>0</v>
      </c>
      <c r="I59" s="36">
        <v>0</v>
      </c>
      <c r="J59" s="36">
        <v>0</v>
      </c>
      <c r="K59" s="36">
        <v>0</v>
      </c>
      <c r="L59" s="50">
        <v>0</v>
      </c>
      <c r="M59" s="37"/>
      <c r="N59" s="4"/>
      <c r="O59" s="4"/>
      <c r="P59" s="3"/>
    </row>
    <row r="60" spans="1:19" ht="95.25" customHeight="1" x14ac:dyDescent="0.25">
      <c r="A60" s="6"/>
      <c r="B60" s="116"/>
      <c r="C60" s="127"/>
      <c r="D60" s="148"/>
      <c r="E60" s="148"/>
      <c r="F60" s="40" t="s">
        <v>61</v>
      </c>
      <c r="G60" s="26">
        <f>SUM(H60:L60)</f>
        <v>1932000</v>
      </c>
      <c r="H60" s="36">
        <v>390000</v>
      </c>
      <c r="I60" s="36">
        <v>421500</v>
      </c>
      <c r="J60" s="36">
        <v>320000</v>
      </c>
      <c r="K60" s="36">
        <v>470000</v>
      </c>
      <c r="L60" s="50">
        <v>330500</v>
      </c>
      <c r="M60" s="37"/>
      <c r="N60" s="4"/>
      <c r="O60" s="4"/>
      <c r="P60" s="3"/>
    </row>
    <row r="61" spans="1:19" ht="74.25" customHeight="1" x14ac:dyDescent="0.25">
      <c r="A61" s="6"/>
      <c r="B61" s="115" t="s">
        <v>90</v>
      </c>
      <c r="C61" s="125" t="s">
        <v>102</v>
      </c>
      <c r="D61" s="147" t="s">
        <v>60</v>
      </c>
      <c r="E61" s="147" t="s">
        <v>60</v>
      </c>
      <c r="F61" s="41" t="s">
        <v>2</v>
      </c>
      <c r="G61" s="48">
        <f>G62+G63</f>
        <v>1295000</v>
      </c>
      <c r="H61" s="110">
        <f t="shared" ref="H61:L61" si="24">H62+H63</f>
        <v>195000</v>
      </c>
      <c r="I61" s="48">
        <f t="shared" si="24"/>
        <v>200000</v>
      </c>
      <c r="J61" s="48">
        <f t="shared" si="24"/>
        <v>300000</v>
      </c>
      <c r="K61" s="48">
        <f t="shared" si="24"/>
        <v>300000</v>
      </c>
      <c r="L61" s="48">
        <f t="shared" si="24"/>
        <v>300000</v>
      </c>
      <c r="M61" s="37"/>
      <c r="N61" s="4"/>
      <c r="O61" s="4"/>
      <c r="P61" s="3"/>
    </row>
    <row r="62" spans="1:19" ht="88.5" customHeight="1" x14ac:dyDescent="0.25">
      <c r="A62" s="6"/>
      <c r="B62" s="150"/>
      <c r="C62" s="126"/>
      <c r="D62" s="172"/>
      <c r="E62" s="172"/>
      <c r="F62" s="42" t="s">
        <v>37</v>
      </c>
      <c r="G62" s="26">
        <f>SUM(H62:L62)</f>
        <v>300000</v>
      </c>
      <c r="H62" s="109">
        <v>0</v>
      </c>
      <c r="I62" s="36">
        <v>0</v>
      </c>
      <c r="J62" s="36">
        <v>100000</v>
      </c>
      <c r="K62" s="98">
        <v>100000</v>
      </c>
      <c r="L62" s="98">
        <v>100000</v>
      </c>
      <c r="M62" s="37"/>
      <c r="N62" s="4"/>
      <c r="O62" s="4"/>
      <c r="P62" s="3"/>
    </row>
    <row r="63" spans="1:19" ht="117.75" customHeight="1" x14ac:dyDescent="0.25">
      <c r="A63" s="6"/>
      <c r="B63" s="150"/>
      <c r="C63" s="126"/>
      <c r="D63" s="172"/>
      <c r="E63" s="172"/>
      <c r="F63" s="43" t="s">
        <v>61</v>
      </c>
      <c r="G63" s="102">
        <f>SUM(H63:L63)</f>
        <v>995000</v>
      </c>
      <c r="H63" s="109">
        <v>195000</v>
      </c>
      <c r="I63" s="36">
        <v>200000</v>
      </c>
      <c r="J63" s="98">
        <v>200000</v>
      </c>
      <c r="K63" s="98">
        <v>200000</v>
      </c>
      <c r="L63" s="98">
        <v>200000</v>
      </c>
      <c r="M63" s="37"/>
      <c r="N63" s="4"/>
      <c r="O63" s="4"/>
      <c r="P63" s="3"/>
    </row>
    <row r="64" spans="1:19" ht="46.5" customHeight="1" x14ac:dyDescent="0.25">
      <c r="A64" s="6"/>
      <c r="B64" s="210" t="s">
        <v>133</v>
      </c>
      <c r="C64" s="211"/>
      <c r="D64" s="211"/>
      <c r="E64" s="211"/>
      <c r="F64" s="41" t="s">
        <v>2</v>
      </c>
      <c r="G64" s="36">
        <f>SUM(G34,G36,G38,G40,G42,G44,G46,G48,G50,G52,G54,G56,G58,G61)</f>
        <v>454595400</v>
      </c>
      <c r="H64" s="109">
        <f t="shared" ref="H64:L64" si="25">SUM(H34,H36,H38,H40,H42,H44,H46,H48,H50,H52,H54,H56,H58,H61)</f>
        <v>14036700</v>
      </c>
      <c r="I64" s="98">
        <f t="shared" si="25"/>
        <v>15804200</v>
      </c>
      <c r="J64" s="98">
        <f t="shared" si="25"/>
        <v>213455600</v>
      </c>
      <c r="K64" s="98">
        <f t="shared" si="25"/>
        <v>161996200</v>
      </c>
      <c r="L64" s="98">
        <f t="shared" si="25"/>
        <v>49302700</v>
      </c>
      <c r="M64" s="37"/>
      <c r="N64" s="4"/>
      <c r="O64" s="4"/>
      <c r="P64" s="3"/>
    </row>
    <row r="65" spans="1:16" x14ac:dyDescent="0.25">
      <c r="A65" s="6"/>
      <c r="B65" s="199"/>
      <c r="C65" s="200"/>
      <c r="D65" s="200"/>
      <c r="E65" s="200"/>
      <c r="F65" s="105" t="s">
        <v>37</v>
      </c>
      <c r="G65" s="36">
        <f t="shared" ref="G65:L65" si="26">SUM(G35,G37,G39,G41,G59,G62)</f>
        <v>386218000</v>
      </c>
      <c r="H65" s="36">
        <f t="shared" si="26"/>
        <v>0</v>
      </c>
      <c r="I65" s="36">
        <f t="shared" si="26"/>
        <v>2000000</v>
      </c>
      <c r="J65" s="36">
        <f t="shared" si="26"/>
        <v>199920000</v>
      </c>
      <c r="K65" s="36">
        <f t="shared" si="26"/>
        <v>148368000</v>
      </c>
      <c r="L65" s="36">
        <f t="shared" si="26"/>
        <v>35930000</v>
      </c>
      <c r="M65" s="37"/>
      <c r="N65" s="4"/>
      <c r="O65" s="4"/>
      <c r="P65" s="3"/>
    </row>
    <row r="66" spans="1:16" ht="51" customHeight="1" x14ac:dyDescent="0.25">
      <c r="A66" s="6"/>
      <c r="B66" s="212"/>
      <c r="C66" s="213"/>
      <c r="D66" s="213"/>
      <c r="E66" s="213"/>
      <c r="F66" s="100" t="s">
        <v>61</v>
      </c>
      <c r="G66" s="77">
        <f>SUM(G43,G45,G47,G49,G51,G53,G55,G57,G60,G63)</f>
        <v>68377400</v>
      </c>
      <c r="H66" s="101">
        <f t="shared" ref="H66:L66" si="27">SUM(H43,H45,H47,H49,H51,H53,H55,H57,H60,H63)</f>
        <v>14036700</v>
      </c>
      <c r="I66" s="101">
        <f t="shared" si="27"/>
        <v>13804200</v>
      </c>
      <c r="J66" s="101">
        <f t="shared" si="27"/>
        <v>13535600</v>
      </c>
      <c r="K66" s="101">
        <f t="shared" si="27"/>
        <v>13628200</v>
      </c>
      <c r="L66" s="101">
        <f t="shared" si="27"/>
        <v>13372700</v>
      </c>
      <c r="M66" s="37"/>
      <c r="N66" s="4"/>
      <c r="O66" s="4"/>
      <c r="P66" s="3"/>
    </row>
    <row r="67" spans="1:16" x14ac:dyDescent="0.25">
      <c r="A67" s="6"/>
      <c r="B67" s="121" t="s">
        <v>62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37"/>
      <c r="N67" s="4"/>
      <c r="O67" s="4"/>
      <c r="P67" s="3"/>
    </row>
    <row r="68" spans="1:16" ht="56.25" customHeight="1" x14ac:dyDescent="0.25">
      <c r="A68" s="6"/>
      <c r="B68" s="143" t="s">
        <v>63</v>
      </c>
      <c r="C68" s="219" t="s">
        <v>119</v>
      </c>
      <c r="D68" s="220" t="s">
        <v>96</v>
      </c>
      <c r="E68" s="144" t="s">
        <v>25</v>
      </c>
      <c r="F68" s="51" t="s">
        <v>2</v>
      </c>
      <c r="G68" s="80">
        <f>G69</f>
        <v>497082000</v>
      </c>
      <c r="H68" s="80">
        <v>12082000</v>
      </c>
      <c r="I68" s="80">
        <f t="shared" ref="I68:L68" si="28">I69</f>
        <v>0</v>
      </c>
      <c r="J68" s="80">
        <f t="shared" si="28"/>
        <v>10000000</v>
      </c>
      <c r="K68" s="80">
        <f t="shared" si="28"/>
        <v>237500000</v>
      </c>
      <c r="L68" s="80">
        <f t="shared" si="28"/>
        <v>237500000</v>
      </c>
      <c r="M68" s="37"/>
      <c r="N68" s="4"/>
      <c r="O68" s="4"/>
      <c r="P68" s="3"/>
    </row>
    <row r="69" spans="1:16" ht="30" customHeight="1" x14ac:dyDescent="0.25">
      <c r="A69" s="6"/>
      <c r="B69" s="137"/>
      <c r="C69" s="167"/>
      <c r="D69" s="221"/>
      <c r="E69" s="138"/>
      <c r="F69" s="24" t="s">
        <v>37</v>
      </c>
      <c r="G69" s="26">
        <f>SUM(H69:L69)</f>
        <v>497082000</v>
      </c>
      <c r="H69" s="114">
        <v>12082000</v>
      </c>
      <c r="I69" s="38">
        <v>0</v>
      </c>
      <c r="J69" s="38">
        <v>10000000</v>
      </c>
      <c r="K69" s="38">
        <v>237500000</v>
      </c>
      <c r="L69" s="106">
        <v>237500000</v>
      </c>
      <c r="M69" s="37"/>
      <c r="N69" s="4"/>
      <c r="O69" s="4"/>
      <c r="P69" s="3"/>
    </row>
    <row r="70" spans="1:16" ht="15" customHeight="1" x14ac:dyDescent="0.25">
      <c r="A70" s="6"/>
      <c r="B70" s="137" t="s">
        <v>64</v>
      </c>
      <c r="C70" s="138" t="s">
        <v>120</v>
      </c>
      <c r="D70" s="220" t="s">
        <v>96</v>
      </c>
      <c r="E70" s="138" t="s">
        <v>25</v>
      </c>
      <c r="F70" s="24" t="s">
        <v>2</v>
      </c>
      <c r="G70" s="48">
        <f>G71</f>
        <v>210000000</v>
      </c>
      <c r="H70" s="48">
        <f t="shared" ref="H70:L70" si="29">H71</f>
        <v>0</v>
      </c>
      <c r="I70" s="48">
        <f t="shared" si="29"/>
        <v>0</v>
      </c>
      <c r="J70" s="48">
        <f t="shared" si="29"/>
        <v>70000000</v>
      </c>
      <c r="K70" s="48">
        <f t="shared" si="29"/>
        <v>70000000</v>
      </c>
      <c r="L70" s="48">
        <f t="shared" si="29"/>
        <v>70000000</v>
      </c>
      <c r="M70" s="37"/>
      <c r="N70" s="4"/>
      <c r="O70" s="4"/>
      <c r="P70" s="3"/>
    </row>
    <row r="71" spans="1:16" ht="50.25" customHeight="1" x14ac:dyDescent="0.25">
      <c r="A71" s="6"/>
      <c r="B71" s="137"/>
      <c r="C71" s="138"/>
      <c r="D71" s="221"/>
      <c r="E71" s="138"/>
      <c r="F71" s="24" t="s">
        <v>37</v>
      </c>
      <c r="G71" s="26">
        <f>SUM(H71:L71)</f>
        <v>210000000</v>
      </c>
      <c r="H71" s="36">
        <v>0</v>
      </c>
      <c r="I71" s="36">
        <v>0</v>
      </c>
      <c r="J71" s="36">
        <v>70000000</v>
      </c>
      <c r="K71" s="36">
        <v>70000000</v>
      </c>
      <c r="L71" s="36">
        <v>70000000</v>
      </c>
      <c r="M71" s="37"/>
      <c r="N71" s="4"/>
      <c r="O71" s="4"/>
      <c r="P71" s="3"/>
    </row>
    <row r="72" spans="1:16" ht="25.5" customHeight="1" x14ac:dyDescent="0.25">
      <c r="A72" s="6"/>
      <c r="B72" s="142" t="s">
        <v>65</v>
      </c>
      <c r="C72" s="139" t="s">
        <v>68</v>
      </c>
      <c r="D72" s="168" t="s">
        <v>139</v>
      </c>
      <c r="E72" s="138" t="s">
        <v>25</v>
      </c>
      <c r="F72" s="24" t="s">
        <v>2</v>
      </c>
      <c r="G72" s="48">
        <f>G73</f>
        <v>90000000</v>
      </c>
      <c r="H72" s="48">
        <f t="shared" ref="H72:L72" si="30">H73</f>
        <v>0</v>
      </c>
      <c r="I72" s="48">
        <f t="shared" si="30"/>
        <v>0</v>
      </c>
      <c r="J72" s="48">
        <f t="shared" si="30"/>
        <v>45000000</v>
      </c>
      <c r="K72" s="48">
        <f t="shared" si="30"/>
        <v>45000000</v>
      </c>
      <c r="L72" s="48">
        <f t="shared" si="30"/>
        <v>0</v>
      </c>
      <c r="M72" s="37"/>
      <c r="N72" s="4"/>
      <c r="O72" s="4"/>
      <c r="P72" s="3"/>
    </row>
    <row r="73" spans="1:16" ht="33.75" customHeight="1" x14ac:dyDescent="0.25">
      <c r="A73" s="6"/>
      <c r="B73" s="143"/>
      <c r="C73" s="144"/>
      <c r="D73" s="169"/>
      <c r="E73" s="138"/>
      <c r="F73" s="24" t="s">
        <v>37</v>
      </c>
      <c r="G73" s="26">
        <f>SUM(H73:L73)</f>
        <v>90000000</v>
      </c>
      <c r="H73" s="36">
        <v>0</v>
      </c>
      <c r="I73" s="36">
        <v>0</v>
      </c>
      <c r="J73" s="36">
        <v>45000000</v>
      </c>
      <c r="K73" s="98">
        <v>45000000</v>
      </c>
      <c r="L73" s="36">
        <v>0</v>
      </c>
      <c r="M73" s="37"/>
      <c r="N73" s="4"/>
      <c r="O73" s="4"/>
      <c r="P73" s="3"/>
    </row>
    <row r="74" spans="1:16" ht="32.25" customHeight="1" x14ac:dyDescent="0.25">
      <c r="A74" s="6"/>
      <c r="B74" s="137" t="s">
        <v>67</v>
      </c>
      <c r="C74" s="138" t="s">
        <v>70</v>
      </c>
      <c r="D74" s="220" t="s">
        <v>96</v>
      </c>
      <c r="E74" s="138" t="s">
        <v>25</v>
      </c>
      <c r="F74" s="24" t="s">
        <v>2</v>
      </c>
      <c r="G74" s="48">
        <f>G75</f>
        <v>41000000</v>
      </c>
      <c r="H74" s="48">
        <f t="shared" ref="H74:L74" si="31">H75</f>
        <v>0</v>
      </c>
      <c r="I74" s="48">
        <f t="shared" si="31"/>
        <v>0</v>
      </c>
      <c r="J74" s="48">
        <f t="shared" si="31"/>
        <v>11000000</v>
      </c>
      <c r="K74" s="48">
        <f t="shared" si="31"/>
        <v>15000000</v>
      </c>
      <c r="L74" s="48">
        <f t="shared" si="31"/>
        <v>15000000</v>
      </c>
      <c r="M74" s="37"/>
      <c r="N74" s="4"/>
      <c r="O74" s="4"/>
      <c r="P74" s="3"/>
    </row>
    <row r="75" spans="1:16" ht="36.75" customHeight="1" x14ac:dyDescent="0.25">
      <c r="A75" s="6"/>
      <c r="B75" s="137"/>
      <c r="C75" s="138"/>
      <c r="D75" s="221"/>
      <c r="E75" s="138"/>
      <c r="F75" s="29" t="s">
        <v>37</v>
      </c>
      <c r="G75" s="32">
        <f>SUM(H75:L75)</f>
        <v>41000000</v>
      </c>
      <c r="H75" s="30">
        <v>0</v>
      </c>
      <c r="I75" s="36">
        <v>0</v>
      </c>
      <c r="J75" s="36">
        <v>11000000</v>
      </c>
      <c r="K75" s="36">
        <v>15000000</v>
      </c>
      <c r="L75" s="98">
        <v>15000000</v>
      </c>
      <c r="M75" s="37"/>
      <c r="N75" s="4"/>
      <c r="O75" s="4"/>
      <c r="P75" s="3"/>
    </row>
    <row r="76" spans="1:16" ht="46.5" customHeight="1" x14ac:dyDescent="0.25">
      <c r="A76" s="6"/>
      <c r="B76" s="137" t="s">
        <v>69</v>
      </c>
      <c r="C76" s="138" t="s">
        <v>72</v>
      </c>
      <c r="D76" s="220" t="s">
        <v>96</v>
      </c>
      <c r="E76" s="222" t="s">
        <v>25</v>
      </c>
      <c r="F76" s="33" t="s">
        <v>2</v>
      </c>
      <c r="G76" s="99">
        <f>G77</f>
        <v>7000000</v>
      </c>
      <c r="H76" s="99">
        <f t="shared" ref="H76:L76" si="32">H77</f>
        <v>0</v>
      </c>
      <c r="I76" s="48">
        <f t="shared" si="32"/>
        <v>0</v>
      </c>
      <c r="J76" s="48">
        <f t="shared" si="32"/>
        <v>0</v>
      </c>
      <c r="K76" s="48">
        <f>K77</f>
        <v>7000000</v>
      </c>
      <c r="L76" s="48">
        <f t="shared" si="32"/>
        <v>0</v>
      </c>
      <c r="M76" s="37"/>
      <c r="N76" s="4"/>
      <c r="O76" s="4"/>
      <c r="P76" s="3"/>
    </row>
    <row r="77" spans="1:16" ht="43.5" customHeight="1" x14ac:dyDescent="0.25">
      <c r="A77" s="6"/>
      <c r="B77" s="137"/>
      <c r="C77" s="138"/>
      <c r="D77" s="221"/>
      <c r="E77" s="138"/>
      <c r="F77" s="51" t="s">
        <v>37</v>
      </c>
      <c r="G77" s="103">
        <f>SUM(H77:L77)</f>
        <v>7000000</v>
      </c>
      <c r="H77" s="36">
        <v>0</v>
      </c>
      <c r="I77" s="36">
        <v>0</v>
      </c>
      <c r="J77" s="36">
        <v>0</v>
      </c>
      <c r="K77" s="36">
        <v>7000000</v>
      </c>
      <c r="L77" s="36">
        <v>0</v>
      </c>
      <c r="M77" s="37"/>
      <c r="N77" s="4"/>
      <c r="O77" s="4"/>
      <c r="P77" s="3"/>
    </row>
    <row r="78" spans="1:16" ht="15" customHeight="1" x14ac:dyDescent="0.25">
      <c r="A78" s="6"/>
      <c r="B78" s="143" t="s">
        <v>71</v>
      </c>
      <c r="C78" s="144" t="s">
        <v>74</v>
      </c>
      <c r="D78" s="220" t="s">
        <v>96</v>
      </c>
      <c r="E78" s="144" t="s">
        <v>25</v>
      </c>
      <c r="F78" s="51" t="s">
        <v>2</v>
      </c>
      <c r="G78" s="80">
        <f>G79</f>
        <v>3500000</v>
      </c>
      <c r="H78" s="80">
        <f t="shared" ref="H78:L78" si="33">H79</f>
        <v>0</v>
      </c>
      <c r="I78" s="80">
        <f t="shared" si="33"/>
        <v>0</v>
      </c>
      <c r="J78" s="80">
        <f t="shared" si="33"/>
        <v>3500000</v>
      </c>
      <c r="K78" s="80">
        <f t="shared" si="33"/>
        <v>0</v>
      </c>
      <c r="L78" s="80">
        <f t="shared" si="33"/>
        <v>0</v>
      </c>
      <c r="M78" s="37"/>
      <c r="N78" s="4"/>
      <c r="O78" s="4"/>
      <c r="P78" s="3"/>
    </row>
    <row r="79" spans="1:16" ht="72.75" customHeight="1" x14ac:dyDescent="0.25">
      <c r="A79" s="6"/>
      <c r="B79" s="137"/>
      <c r="C79" s="138"/>
      <c r="D79" s="221"/>
      <c r="E79" s="138"/>
      <c r="F79" s="24" t="s">
        <v>37</v>
      </c>
      <c r="G79" s="26">
        <f>SUM(H79:L79)</f>
        <v>3500000</v>
      </c>
      <c r="H79" s="36">
        <v>0</v>
      </c>
      <c r="I79" s="36">
        <v>0</v>
      </c>
      <c r="J79" s="36">
        <v>3500000</v>
      </c>
      <c r="K79" s="36">
        <v>0</v>
      </c>
      <c r="L79" s="36">
        <v>0</v>
      </c>
      <c r="M79" s="37"/>
      <c r="N79" s="4"/>
      <c r="O79" s="4"/>
      <c r="P79" s="3"/>
    </row>
    <row r="80" spans="1:16" ht="22.5" customHeight="1" x14ac:dyDescent="0.25">
      <c r="A80" s="6"/>
      <c r="B80" s="223" t="s">
        <v>134</v>
      </c>
      <c r="C80" s="224"/>
      <c r="D80" s="224"/>
      <c r="E80" s="225"/>
      <c r="F80" s="93" t="s">
        <v>2</v>
      </c>
      <c r="G80" s="82">
        <f>SUM(G68,G70,G72,G74,G76,G78)</f>
        <v>848582000</v>
      </c>
      <c r="H80" s="98">
        <f t="shared" ref="H80:L80" si="34">SUM(H68,H70,H72,H74,H76,H78)</f>
        <v>12082000</v>
      </c>
      <c r="I80" s="98">
        <f t="shared" si="34"/>
        <v>0</v>
      </c>
      <c r="J80" s="98">
        <f t="shared" si="34"/>
        <v>139500000</v>
      </c>
      <c r="K80" s="98">
        <f t="shared" si="34"/>
        <v>374500000</v>
      </c>
      <c r="L80" s="98">
        <f t="shared" si="34"/>
        <v>322500000</v>
      </c>
      <c r="M80" s="37"/>
      <c r="N80" s="4"/>
      <c r="O80" s="4"/>
      <c r="P80" s="3"/>
    </row>
    <row r="81" spans="1:16" ht="31.5" customHeight="1" x14ac:dyDescent="0.25">
      <c r="A81" s="6"/>
      <c r="B81" s="207"/>
      <c r="C81" s="208"/>
      <c r="D81" s="208"/>
      <c r="E81" s="226"/>
      <c r="F81" s="93" t="s">
        <v>38</v>
      </c>
      <c r="G81" s="82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37"/>
      <c r="N81" s="4"/>
      <c r="O81" s="4"/>
      <c r="P81" s="3"/>
    </row>
    <row r="82" spans="1:16" ht="27" customHeight="1" x14ac:dyDescent="0.25">
      <c r="A82" s="6"/>
      <c r="B82" s="207"/>
      <c r="C82" s="208"/>
      <c r="D82" s="208"/>
      <c r="E82" s="226"/>
      <c r="F82" s="170" t="s">
        <v>37</v>
      </c>
      <c r="G82" s="120">
        <f>SUM(G69,G71,G73,G75,G77,G79)</f>
        <v>848582000</v>
      </c>
      <c r="H82" s="120">
        <f t="shared" ref="H82:L82" si="35">SUM(H69,H71,H73,H75,H77,H79)</f>
        <v>12082000</v>
      </c>
      <c r="I82" s="120">
        <f t="shared" si="35"/>
        <v>0</v>
      </c>
      <c r="J82" s="120">
        <f t="shared" si="35"/>
        <v>139500000</v>
      </c>
      <c r="K82" s="120">
        <f t="shared" si="35"/>
        <v>374500000</v>
      </c>
      <c r="L82" s="120">
        <f t="shared" si="35"/>
        <v>322500000</v>
      </c>
      <c r="M82" s="37"/>
      <c r="N82" s="4"/>
      <c r="O82" s="4"/>
      <c r="P82" s="3"/>
    </row>
    <row r="83" spans="1:16" x14ac:dyDescent="0.25">
      <c r="A83" s="6"/>
      <c r="B83" s="227"/>
      <c r="C83" s="228"/>
      <c r="D83" s="228"/>
      <c r="E83" s="229"/>
      <c r="F83" s="215"/>
      <c r="G83" s="120"/>
      <c r="H83" s="120"/>
      <c r="I83" s="120"/>
      <c r="J83" s="120"/>
      <c r="K83" s="120"/>
      <c r="L83" s="120"/>
      <c r="M83" s="37"/>
      <c r="N83" s="4"/>
      <c r="O83" s="4"/>
      <c r="P83" s="3"/>
    </row>
    <row r="84" spans="1:16" ht="20.25" customHeight="1" x14ac:dyDescent="0.25">
      <c r="A84" s="6"/>
      <c r="B84" s="196" t="s">
        <v>131</v>
      </c>
      <c r="C84" s="197"/>
      <c r="D84" s="197"/>
      <c r="E84" s="198"/>
      <c r="F84" s="39" t="s">
        <v>2</v>
      </c>
      <c r="G84" s="94">
        <f t="shared" ref="G84:L84" si="36">SUM(G30,G64,G80)</f>
        <v>1720271460</v>
      </c>
      <c r="H84" s="95">
        <f t="shared" si="36"/>
        <v>88293760</v>
      </c>
      <c r="I84" s="95">
        <f t="shared" si="36"/>
        <v>77288100</v>
      </c>
      <c r="J84" s="95">
        <f t="shared" si="36"/>
        <v>483490700</v>
      </c>
      <c r="K84" s="95">
        <f t="shared" si="36"/>
        <v>637496200</v>
      </c>
      <c r="L84" s="96">
        <f t="shared" si="36"/>
        <v>433702700</v>
      </c>
      <c r="M84" s="37"/>
      <c r="N84" s="4"/>
      <c r="O84" s="4"/>
      <c r="P84" s="3"/>
    </row>
    <row r="85" spans="1:16" ht="36" customHeight="1" x14ac:dyDescent="0.25">
      <c r="A85" s="6"/>
      <c r="B85" s="199"/>
      <c r="C85" s="200"/>
      <c r="D85" s="200"/>
      <c r="E85" s="201"/>
      <c r="F85" s="39" t="s">
        <v>38</v>
      </c>
      <c r="G85" s="26">
        <f t="shared" ref="G85:L85" si="37">SUM(G31,G81)</f>
        <v>66115800</v>
      </c>
      <c r="H85" s="83">
        <f t="shared" si="37"/>
        <v>50126900</v>
      </c>
      <c r="I85" s="83">
        <f t="shared" si="37"/>
        <v>15988900</v>
      </c>
      <c r="J85" s="83">
        <f t="shared" si="37"/>
        <v>0</v>
      </c>
      <c r="K85" s="83">
        <f t="shared" si="37"/>
        <v>0</v>
      </c>
      <c r="L85" s="83">
        <f t="shared" si="37"/>
        <v>0</v>
      </c>
      <c r="M85" s="37"/>
      <c r="N85" s="4"/>
      <c r="O85" s="4"/>
      <c r="P85" s="3"/>
    </row>
    <row r="86" spans="1:16" ht="24.75" customHeight="1" x14ac:dyDescent="0.25">
      <c r="A86" s="6"/>
      <c r="B86" s="199"/>
      <c r="C86" s="200"/>
      <c r="D86" s="200"/>
      <c r="E86" s="201"/>
      <c r="F86" s="39" t="s">
        <v>37</v>
      </c>
      <c r="G86" s="26">
        <f t="shared" ref="G86:L86" si="38">SUM(G32,G65,G82)</f>
        <v>1585778260</v>
      </c>
      <c r="H86" s="83">
        <f t="shared" si="38"/>
        <v>24130160</v>
      </c>
      <c r="I86" s="83">
        <f t="shared" si="38"/>
        <v>47495000</v>
      </c>
      <c r="J86" s="83">
        <f t="shared" si="38"/>
        <v>469955100</v>
      </c>
      <c r="K86" s="83">
        <f t="shared" si="38"/>
        <v>623868000</v>
      </c>
      <c r="L86" s="112">
        <f t="shared" si="38"/>
        <v>420330000</v>
      </c>
      <c r="M86" s="37"/>
      <c r="N86" s="3"/>
      <c r="O86" s="3"/>
      <c r="P86" s="3"/>
    </row>
    <row r="87" spans="1:16" ht="24.75" customHeight="1" x14ac:dyDescent="0.25">
      <c r="A87" s="6"/>
      <c r="B87" s="202"/>
      <c r="C87" s="203"/>
      <c r="D87" s="203"/>
      <c r="E87" s="204"/>
      <c r="F87" s="39" t="s">
        <v>92</v>
      </c>
      <c r="G87" s="26">
        <f t="shared" ref="G87:L87" si="39">SUM(G66)</f>
        <v>68377400</v>
      </c>
      <c r="H87" s="26">
        <f t="shared" si="39"/>
        <v>14036700</v>
      </c>
      <c r="I87" s="26">
        <f t="shared" si="39"/>
        <v>13804200</v>
      </c>
      <c r="J87" s="26">
        <f t="shared" si="39"/>
        <v>13535600</v>
      </c>
      <c r="K87" s="49">
        <f t="shared" si="39"/>
        <v>13628200</v>
      </c>
      <c r="L87" s="113">
        <f t="shared" si="39"/>
        <v>13372700</v>
      </c>
      <c r="M87" s="37"/>
      <c r="N87" s="3"/>
      <c r="O87" s="3"/>
      <c r="P87" s="3"/>
    </row>
    <row r="88" spans="1:16" x14ac:dyDescent="0.25">
      <c r="A88" s="6"/>
      <c r="B88" s="10"/>
      <c r="C88" s="11"/>
      <c r="D88" s="11"/>
      <c r="E88" s="11"/>
      <c r="F88" s="12"/>
      <c r="G88" s="12"/>
      <c r="H88" s="20"/>
      <c r="L88" s="20"/>
      <c r="M88" s="52"/>
      <c r="N88" s="3"/>
      <c r="O88" s="3"/>
      <c r="P88" s="3"/>
    </row>
    <row r="89" spans="1:16" ht="51.75" customHeight="1" x14ac:dyDescent="0.25">
      <c r="A89" s="6"/>
      <c r="B89" s="10"/>
      <c r="C89" s="11"/>
      <c r="D89" s="11"/>
      <c r="E89" s="11"/>
      <c r="F89" s="12"/>
      <c r="G89" s="12"/>
      <c r="H89" s="20"/>
      <c r="M89" s="86"/>
      <c r="N89" s="91"/>
      <c r="O89" s="92"/>
      <c r="P89" s="37"/>
    </row>
    <row r="90" spans="1:16" ht="21" customHeight="1" x14ac:dyDescent="0.25">
      <c r="A90" s="6"/>
      <c r="B90" s="13"/>
      <c r="C90" s="14"/>
      <c r="D90" s="14"/>
      <c r="E90" s="14"/>
      <c r="F90" s="15"/>
      <c r="G90" s="15"/>
      <c r="H90" s="20"/>
      <c r="L90" s="20"/>
      <c r="M90" s="52"/>
      <c r="N90" s="3"/>
      <c r="O90" s="3"/>
    </row>
    <row r="91" spans="1:16" ht="32.25" customHeight="1" x14ac:dyDescent="0.25">
      <c r="A91" s="6"/>
      <c r="B91" s="13"/>
      <c r="C91" s="14"/>
      <c r="D91" s="14"/>
      <c r="E91" s="14"/>
      <c r="F91" s="15"/>
      <c r="G91" s="15"/>
      <c r="H91" s="20"/>
      <c r="L91" s="20"/>
      <c r="M91" s="52"/>
      <c r="N91" s="3"/>
      <c r="O91" s="3"/>
    </row>
    <row r="92" spans="1:16" ht="33" customHeight="1" x14ac:dyDescent="0.25">
      <c r="A92" s="6"/>
      <c r="B92" s="13"/>
      <c r="C92" s="14"/>
      <c r="D92" s="14"/>
      <c r="E92" s="14"/>
      <c r="F92" s="15"/>
      <c r="G92" s="15"/>
      <c r="H92" s="20"/>
      <c r="L92" s="20"/>
      <c r="M92" s="52"/>
      <c r="N92" s="3"/>
      <c r="O92" s="3"/>
    </row>
    <row r="93" spans="1:16" ht="72" customHeight="1" x14ac:dyDescent="0.25">
      <c r="A93" s="6"/>
      <c r="B93" s="13"/>
      <c r="C93" s="14"/>
      <c r="D93" s="14"/>
      <c r="E93" s="14"/>
      <c r="F93" s="15"/>
      <c r="G93" s="15"/>
      <c r="H93" s="20"/>
      <c r="L93" s="20"/>
      <c r="M93" s="52"/>
      <c r="N93" s="3"/>
      <c r="O93" s="3"/>
    </row>
    <row r="94" spans="1:16" ht="15" customHeight="1" x14ac:dyDescent="0.25">
      <c r="A94" s="6"/>
      <c r="B94" s="13"/>
      <c r="C94" s="14"/>
      <c r="D94" s="14"/>
      <c r="E94" s="14"/>
      <c r="F94" s="15"/>
      <c r="G94" s="15"/>
      <c r="H94" s="20"/>
      <c r="L94" s="20"/>
      <c r="M94" s="52"/>
      <c r="N94" s="3"/>
      <c r="O94" s="3"/>
    </row>
    <row r="95" spans="1:16" ht="60" customHeight="1" x14ac:dyDescent="0.25">
      <c r="A95" s="6"/>
      <c r="B95" s="13"/>
      <c r="C95" s="14"/>
      <c r="D95" s="14"/>
      <c r="E95" s="14"/>
      <c r="F95" s="15"/>
      <c r="G95" s="15"/>
      <c r="H95" s="20"/>
      <c r="L95" s="20"/>
      <c r="M95" s="52"/>
      <c r="N95" s="3"/>
      <c r="O95" s="3"/>
    </row>
    <row r="96" spans="1:16" x14ac:dyDescent="0.25">
      <c r="A96" s="6"/>
      <c r="B96" s="13"/>
      <c r="C96" s="14"/>
      <c r="D96" s="14"/>
      <c r="E96" s="14"/>
      <c r="F96" s="15"/>
      <c r="G96" s="15"/>
      <c r="H96" s="20"/>
      <c r="L96" s="20"/>
      <c r="M96" s="52"/>
      <c r="N96" s="3"/>
      <c r="O96" s="3"/>
    </row>
    <row r="97" spans="1:15" ht="55.5" customHeight="1" x14ac:dyDescent="0.25">
      <c r="A97" s="6"/>
      <c r="B97" s="13"/>
      <c r="C97" s="14"/>
      <c r="D97" s="14"/>
      <c r="E97" s="14"/>
      <c r="F97" s="15"/>
      <c r="G97" s="15"/>
      <c r="H97" s="20"/>
      <c r="L97" s="20"/>
      <c r="M97" s="52"/>
      <c r="N97" s="3"/>
      <c r="O97" s="3"/>
    </row>
    <row r="98" spans="1:15" x14ac:dyDescent="0.25">
      <c r="A98" s="6"/>
      <c r="B98" s="13"/>
      <c r="C98" s="14"/>
      <c r="D98" s="14"/>
      <c r="E98" s="14"/>
      <c r="F98" s="15"/>
      <c r="G98" s="15"/>
      <c r="H98" s="20"/>
      <c r="L98" s="20"/>
      <c r="M98" s="52"/>
      <c r="N98" s="3"/>
      <c r="O98" s="3"/>
    </row>
    <row r="99" spans="1:15" ht="15" customHeight="1" x14ac:dyDescent="0.25">
      <c r="A99" s="6"/>
      <c r="B99" s="13"/>
      <c r="C99" s="14"/>
      <c r="D99" s="14"/>
      <c r="E99" s="14"/>
      <c r="F99" s="15"/>
      <c r="G99" s="15"/>
      <c r="H99" s="20"/>
      <c r="L99" s="20"/>
      <c r="M99" s="52"/>
      <c r="N99" s="3"/>
      <c r="O99" s="3"/>
    </row>
    <row r="100" spans="1:15" ht="54.75" customHeight="1" x14ac:dyDescent="0.25">
      <c r="A100" s="6"/>
      <c r="B100" s="13"/>
      <c r="C100" s="14"/>
      <c r="D100" s="14"/>
      <c r="E100" s="14"/>
      <c r="F100" s="15"/>
      <c r="G100" s="15"/>
      <c r="H100" s="20"/>
      <c r="L100" s="20"/>
      <c r="M100" s="52"/>
      <c r="N100" s="3"/>
      <c r="O100" s="3"/>
    </row>
    <row r="101" spans="1:15" ht="15" customHeight="1" x14ac:dyDescent="0.25">
      <c r="A101" s="6"/>
      <c r="B101" s="13"/>
      <c r="C101" s="14"/>
      <c r="D101" s="14"/>
      <c r="E101" s="14"/>
      <c r="F101" s="15"/>
      <c r="G101" s="15"/>
      <c r="H101" s="20"/>
      <c r="L101" s="20"/>
      <c r="M101" s="52"/>
      <c r="N101" s="3"/>
      <c r="O101" s="3"/>
    </row>
    <row r="102" spans="1:15" ht="55.5" customHeight="1" x14ac:dyDescent="0.25">
      <c r="A102" s="6"/>
      <c r="B102" s="13"/>
      <c r="C102" s="14"/>
      <c r="D102" s="14"/>
      <c r="E102" s="14"/>
      <c r="F102" s="15"/>
      <c r="G102" s="15"/>
      <c r="H102" s="20"/>
      <c r="L102" s="20"/>
      <c r="M102" s="52"/>
      <c r="N102" s="3"/>
      <c r="O102" s="3"/>
    </row>
    <row r="103" spans="1:15" ht="15" customHeight="1" x14ac:dyDescent="0.25">
      <c r="A103" s="6"/>
      <c r="B103" s="13"/>
      <c r="C103" s="14"/>
      <c r="D103" s="14"/>
      <c r="E103" s="14"/>
      <c r="F103" s="15"/>
      <c r="G103" s="15"/>
      <c r="H103" s="20"/>
      <c r="L103" s="20"/>
      <c r="M103" s="52"/>
      <c r="N103" s="3"/>
      <c r="O103" s="3"/>
    </row>
    <row r="104" spans="1:15" ht="59.25" customHeight="1" x14ac:dyDescent="0.25">
      <c r="A104" s="6"/>
      <c r="B104" s="13"/>
      <c r="C104" s="14"/>
      <c r="D104" s="14"/>
      <c r="E104" s="14"/>
      <c r="F104" s="15"/>
      <c r="G104" s="15"/>
      <c r="H104" s="20"/>
      <c r="L104" s="20"/>
      <c r="M104" s="52"/>
      <c r="N104" s="3"/>
      <c r="O104" s="3"/>
    </row>
    <row r="105" spans="1:15" ht="15" customHeight="1" x14ac:dyDescent="0.25">
      <c r="A105" s="6"/>
      <c r="B105" s="13"/>
      <c r="C105" s="14"/>
      <c r="D105" s="14"/>
      <c r="E105" s="14"/>
      <c r="F105" s="15"/>
      <c r="G105" s="15"/>
      <c r="H105" s="20"/>
      <c r="L105" s="20"/>
      <c r="M105" s="52"/>
      <c r="N105" s="3"/>
      <c r="O105" s="3"/>
    </row>
    <row r="106" spans="1:15" ht="36.75" customHeight="1" x14ac:dyDescent="0.25">
      <c r="A106" s="6"/>
      <c r="B106" s="13"/>
      <c r="C106" s="14"/>
      <c r="D106" s="14"/>
      <c r="E106" s="14"/>
      <c r="F106" s="15"/>
      <c r="G106" s="15"/>
      <c r="H106" s="20"/>
      <c r="L106" s="20"/>
      <c r="M106" s="52"/>
      <c r="N106" s="3"/>
      <c r="O106" s="3"/>
    </row>
    <row r="107" spans="1:15" ht="16.5" customHeight="1" x14ac:dyDescent="0.25">
      <c r="A107" s="6"/>
      <c r="B107" s="13"/>
      <c r="C107" s="14"/>
      <c r="D107" s="14"/>
      <c r="E107" s="14"/>
      <c r="F107" s="15"/>
      <c r="G107" s="15"/>
      <c r="H107" s="20"/>
      <c r="L107" s="20"/>
      <c r="M107" s="52"/>
      <c r="N107" s="3"/>
      <c r="O107" s="3"/>
    </row>
    <row r="108" spans="1:15" ht="27.75" customHeight="1" x14ac:dyDescent="0.25">
      <c r="A108" s="6"/>
      <c r="B108" s="13"/>
      <c r="C108" s="14"/>
      <c r="D108" s="14"/>
      <c r="E108" s="14"/>
      <c r="F108" s="15"/>
      <c r="G108" s="15"/>
      <c r="H108" s="20"/>
      <c r="L108" s="20"/>
      <c r="M108" s="86"/>
      <c r="N108" s="86"/>
      <c r="O108" s="52"/>
    </row>
    <row r="109" spans="1:15" ht="46.5" customHeight="1" x14ac:dyDescent="0.25">
      <c r="A109" s="6"/>
      <c r="B109" s="13"/>
      <c r="C109" s="14"/>
      <c r="D109" s="14"/>
      <c r="E109" s="14"/>
      <c r="F109" s="15"/>
      <c r="G109" s="15"/>
      <c r="H109" s="20"/>
      <c r="L109" s="20"/>
      <c r="M109" s="86"/>
      <c r="N109" s="86"/>
      <c r="O109" s="52"/>
    </row>
    <row r="110" spans="1:15" ht="15" customHeight="1" x14ac:dyDescent="0.25">
      <c r="A110" s="6"/>
      <c r="B110" s="13"/>
      <c r="C110" s="14"/>
      <c r="D110" s="14"/>
      <c r="E110" s="14"/>
      <c r="F110" s="15"/>
      <c r="G110" s="15"/>
      <c r="H110" s="20"/>
      <c r="L110" s="20"/>
      <c r="M110" s="52"/>
      <c r="N110" s="3"/>
      <c r="O110" s="3"/>
    </row>
    <row r="111" spans="1:15" ht="20.25" customHeight="1" x14ac:dyDescent="0.25">
      <c r="A111" s="6"/>
      <c r="B111" s="13"/>
      <c r="C111" s="14"/>
      <c r="D111" s="14"/>
      <c r="E111" s="14"/>
      <c r="F111" s="15"/>
      <c r="G111" s="15"/>
      <c r="H111" s="20"/>
      <c r="L111" s="20"/>
      <c r="M111" s="52"/>
      <c r="N111" s="3"/>
      <c r="O111" s="3"/>
    </row>
    <row r="112" spans="1:15" ht="21.75" customHeight="1" x14ac:dyDescent="0.25">
      <c r="A112" s="6"/>
      <c r="B112" s="13"/>
      <c r="C112" s="14"/>
      <c r="D112" s="14"/>
      <c r="E112" s="14"/>
      <c r="F112" s="15"/>
      <c r="G112" s="15"/>
      <c r="H112" s="20"/>
      <c r="L112" s="20"/>
      <c r="M112" s="52"/>
      <c r="N112" s="3"/>
      <c r="O112" s="3"/>
    </row>
    <row r="113" spans="1:16" ht="22.5" customHeight="1" x14ac:dyDescent="0.25">
      <c r="A113" s="6"/>
      <c r="B113" s="13"/>
      <c r="C113" s="14"/>
      <c r="D113" s="14"/>
      <c r="E113" s="14"/>
      <c r="F113" s="15"/>
      <c r="G113" s="15"/>
      <c r="H113" s="20"/>
      <c r="L113" s="20"/>
      <c r="M113" s="52"/>
      <c r="N113" s="3"/>
      <c r="O113" s="3"/>
    </row>
    <row r="114" spans="1:16" ht="8.25" hidden="1" customHeight="1" x14ac:dyDescent="0.25">
      <c r="A114" s="6"/>
      <c r="L114" s="20"/>
      <c r="M114" s="52"/>
      <c r="N114" s="3"/>
      <c r="O114" s="3"/>
    </row>
    <row r="115" spans="1:16" ht="23.25" customHeight="1" x14ac:dyDescent="0.25">
      <c r="A115" s="6"/>
      <c r="L115" s="20"/>
      <c r="M115" s="52"/>
      <c r="N115" s="3"/>
      <c r="O115" s="3"/>
    </row>
    <row r="116" spans="1:16" ht="15" customHeight="1" x14ac:dyDescent="0.25">
      <c r="A116" s="6"/>
      <c r="L116" s="20"/>
      <c r="M116" s="52"/>
      <c r="N116" s="3"/>
      <c r="O116" s="3"/>
    </row>
    <row r="117" spans="1:16" ht="27.75" customHeight="1" x14ac:dyDescent="0.25">
      <c r="A117" s="6"/>
      <c r="L117" s="20"/>
      <c r="M117" s="52"/>
      <c r="N117" s="3"/>
      <c r="O117" s="3"/>
    </row>
    <row r="118" spans="1:16" x14ac:dyDescent="0.25">
      <c r="A118" s="6"/>
      <c r="L118" s="20"/>
      <c r="M118" s="52"/>
      <c r="N118" s="3"/>
      <c r="O118" s="3"/>
    </row>
    <row r="119" spans="1:16" x14ac:dyDescent="0.25">
      <c r="A119" s="6"/>
      <c r="L119" s="20"/>
      <c r="M119" s="20"/>
      <c r="N119" s="52"/>
      <c r="O119" s="3"/>
    </row>
    <row r="120" spans="1:16" ht="13.5" customHeight="1" x14ac:dyDescent="0.25">
      <c r="A120" s="6"/>
      <c r="L120" s="20"/>
      <c r="M120" s="20"/>
      <c r="N120" s="52"/>
      <c r="O120" s="3"/>
    </row>
    <row r="121" spans="1:16" x14ac:dyDescent="0.25">
      <c r="A121" s="6"/>
      <c r="L121" s="20"/>
      <c r="M121" s="20"/>
      <c r="N121" s="52"/>
      <c r="O121" s="3"/>
    </row>
    <row r="122" spans="1:16" ht="39.75" customHeight="1" x14ac:dyDescent="0.25">
      <c r="A122" s="6"/>
      <c r="L122" s="20"/>
      <c r="M122" s="20"/>
      <c r="N122" s="52"/>
      <c r="O122" s="3"/>
    </row>
    <row r="123" spans="1:16" x14ac:dyDescent="0.25">
      <c r="A123" s="6"/>
      <c r="L123" s="20"/>
      <c r="M123" s="20"/>
      <c r="N123" s="52"/>
      <c r="O123" s="3"/>
    </row>
    <row r="124" spans="1:16" ht="45" customHeight="1" x14ac:dyDescent="0.25">
      <c r="A124" s="6"/>
      <c r="O124" s="20"/>
      <c r="P124" s="37"/>
    </row>
    <row r="125" spans="1:16" x14ac:dyDescent="0.25">
      <c r="A125" s="6"/>
      <c r="O125" s="20"/>
      <c r="P125" s="37"/>
    </row>
    <row r="126" spans="1:16" ht="51.75" customHeight="1" x14ac:dyDescent="0.25">
      <c r="O126" s="20"/>
      <c r="P126" s="37"/>
    </row>
    <row r="127" spans="1:16" x14ac:dyDescent="0.25">
      <c r="P127" s="37"/>
    </row>
    <row r="128" spans="1:16" x14ac:dyDescent="0.25">
      <c r="P128" s="37"/>
    </row>
    <row r="129" spans="16:16" x14ac:dyDescent="0.25">
      <c r="P129" s="37"/>
    </row>
    <row r="130" spans="16:16" x14ac:dyDescent="0.25">
      <c r="P130" s="52"/>
    </row>
    <row r="131" spans="16:16" x14ac:dyDescent="0.25">
      <c r="P131" s="52"/>
    </row>
    <row r="132" spans="16:16" x14ac:dyDescent="0.25">
      <c r="P132" s="52"/>
    </row>
  </sheetData>
  <mergeCells count="141">
    <mergeCell ref="B80:E83"/>
    <mergeCell ref="D78:D79"/>
    <mergeCell ref="D34:D35"/>
    <mergeCell ref="G1:O1"/>
    <mergeCell ref="B34:B35"/>
    <mergeCell ref="B36:B37"/>
    <mergeCell ref="G6:L6"/>
    <mergeCell ref="H7:L7"/>
    <mergeCell ref="M57:M58"/>
    <mergeCell ref="B24:B25"/>
    <mergeCell ref="E24:E25"/>
    <mergeCell ref="B38:B39"/>
    <mergeCell ref="B40:B41"/>
    <mergeCell ref="B42:B43"/>
    <mergeCell ref="B44:B45"/>
    <mergeCell ref="B46:B47"/>
    <mergeCell ref="B48:B49"/>
    <mergeCell ref="B50:B51"/>
    <mergeCell ref="B52:B53"/>
    <mergeCell ref="B74:B75"/>
    <mergeCell ref="C74:C75"/>
    <mergeCell ref="E74:E75"/>
    <mergeCell ref="B76:B77"/>
    <mergeCell ref="C76:C77"/>
    <mergeCell ref="E76:E77"/>
    <mergeCell ref="D76:D77"/>
    <mergeCell ref="D74:D75"/>
    <mergeCell ref="B78:B79"/>
    <mergeCell ref="C78:C79"/>
    <mergeCell ref="E78:E79"/>
    <mergeCell ref="B72:B73"/>
    <mergeCell ref="C72:C73"/>
    <mergeCell ref="E72:E73"/>
    <mergeCell ref="B68:B69"/>
    <mergeCell ref="C68:C69"/>
    <mergeCell ref="E68:E69"/>
    <mergeCell ref="B70:B71"/>
    <mergeCell ref="C70:C71"/>
    <mergeCell ref="E70:E71"/>
    <mergeCell ref="D68:D69"/>
    <mergeCell ref="D70:D71"/>
    <mergeCell ref="D72:D73"/>
    <mergeCell ref="C56:C57"/>
    <mergeCell ref="E56:E57"/>
    <mergeCell ref="D54:D55"/>
    <mergeCell ref="C61:C63"/>
    <mergeCell ref="E61:E63"/>
    <mergeCell ref="C58:C60"/>
    <mergeCell ref="E58:E60"/>
    <mergeCell ref="B54:B55"/>
    <mergeCell ref="B56:B57"/>
    <mergeCell ref="B58:B60"/>
    <mergeCell ref="B61:B63"/>
    <mergeCell ref="D56:D57"/>
    <mergeCell ref="D58:D60"/>
    <mergeCell ref="D61:D63"/>
    <mergeCell ref="C44:C45"/>
    <mergeCell ref="E44:E45"/>
    <mergeCell ref="C46:C47"/>
    <mergeCell ref="E46:E47"/>
    <mergeCell ref="C48:C49"/>
    <mergeCell ref="E48:E49"/>
    <mergeCell ref="C54:C55"/>
    <mergeCell ref="E54:E55"/>
    <mergeCell ref="C50:C51"/>
    <mergeCell ref="E50:E51"/>
    <mergeCell ref="C52:C53"/>
    <mergeCell ref="E52:E53"/>
    <mergeCell ref="D48:D49"/>
    <mergeCell ref="D50:D51"/>
    <mergeCell ref="D52:D53"/>
    <mergeCell ref="B6:B8"/>
    <mergeCell ref="C6:C8"/>
    <mergeCell ref="E6:E8"/>
    <mergeCell ref="F6:F8"/>
    <mergeCell ref="G7:G8"/>
    <mergeCell ref="C18:C19"/>
    <mergeCell ref="E11:E12"/>
    <mergeCell ref="E13:E15"/>
    <mergeCell ref="E16:E17"/>
    <mergeCell ref="B18:B19"/>
    <mergeCell ref="E18:E19"/>
    <mergeCell ref="C11:C12"/>
    <mergeCell ref="C13:C15"/>
    <mergeCell ref="C16:C17"/>
    <mergeCell ref="B16:B17"/>
    <mergeCell ref="D16:D17"/>
    <mergeCell ref="D6:D8"/>
    <mergeCell ref="D11:D12"/>
    <mergeCell ref="D13:D15"/>
    <mergeCell ref="D18:D19"/>
    <mergeCell ref="C20:C21"/>
    <mergeCell ref="C22:C23"/>
    <mergeCell ref="C24:C25"/>
    <mergeCell ref="C26:C27"/>
    <mergeCell ref="B20:B21"/>
    <mergeCell ref="E20:E21"/>
    <mergeCell ref="B22:B23"/>
    <mergeCell ref="E22:E23"/>
    <mergeCell ref="E26:E27"/>
    <mergeCell ref="D20:D21"/>
    <mergeCell ref="D22:D23"/>
    <mergeCell ref="D24:D25"/>
    <mergeCell ref="D26:D27"/>
    <mergeCell ref="C36:C37"/>
    <mergeCell ref="E36:E37"/>
    <mergeCell ref="C38:C39"/>
    <mergeCell ref="E38:E39"/>
    <mergeCell ref="C40:C41"/>
    <mergeCell ref="E40:E41"/>
    <mergeCell ref="C34:C35"/>
    <mergeCell ref="E34:E35"/>
    <mergeCell ref="B26:B27"/>
    <mergeCell ref="D36:D37"/>
    <mergeCell ref="D38:D39"/>
    <mergeCell ref="D40:D41"/>
    <mergeCell ref="E28:E29"/>
    <mergeCell ref="D42:D43"/>
    <mergeCell ref="D44:D45"/>
    <mergeCell ref="D46:D47"/>
    <mergeCell ref="B2:L5"/>
    <mergeCell ref="B10:L10"/>
    <mergeCell ref="B84:E87"/>
    <mergeCell ref="B30:E32"/>
    <mergeCell ref="B33:L33"/>
    <mergeCell ref="B64:E66"/>
    <mergeCell ref="B67:L67"/>
    <mergeCell ref="C42:C43"/>
    <mergeCell ref="E42:E43"/>
    <mergeCell ref="F82:F83"/>
    <mergeCell ref="G82:G83"/>
    <mergeCell ref="H82:H83"/>
    <mergeCell ref="I82:I83"/>
    <mergeCell ref="J82:J83"/>
    <mergeCell ref="K82:K83"/>
    <mergeCell ref="L82:L83"/>
    <mergeCell ref="B11:B12"/>
    <mergeCell ref="B13:B15"/>
    <mergeCell ref="B28:B29"/>
    <mergeCell ref="C28:C29"/>
    <mergeCell ref="D28:D29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1" orientation="landscape" r:id="rId1"/>
  <rowBreaks count="5" manualBreakCount="5">
    <brk id="32" max="17" man="1"/>
    <brk id="53" max="17" man="1"/>
    <brk id="66" max="17" man="1"/>
    <brk id="91" max="16" man="1"/>
    <brk id="11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2015-12-26T05:01:09Z</dcterms:modified>
</cp:coreProperties>
</file>